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C:\Users\jcnta\Documents\Borrar\web_facultad\"/>
    </mc:Choice>
  </mc:AlternateContent>
  <xr:revisionPtr revIDLastSave="0" documentId="13_ncr:1_{0A06E26D-1E8F-47B3-9A82-4CEC25896107}" xr6:coauthVersionLast="47" xr6:coauthVersionMax="47" xr10:uidLastSave="{00000000-0000-0000-0000-000000000000}"/>
  <bookViews>
    <workbookView xWindow="-98" yWindow="-98" windowWidth="28996" windowHeight="15675" tabRatio="788" xr2:uid="{00000000-000D-0000-FFFF-FFFF00000000}"/>
  </bookViews>
  <sheets>
    <sheet name="Portada" sheetId="23" r:id="rId1"/>
    <sheet name="Centro" sheetId="1" r:id="rId2"/>
    <sheet name="GComer" sheetId="3" r:id="rId3"/>
    <sheet name="MPemes" sheetId="4" r:id="rId4"/>
    <sheet name="MComInt" sheetId="5" r:id="rId5"/>
    <sheet name="Resumo" sheetId="7" r:id="rId6"/>
    <sheet name="Procedementos" sheetId="2" r:id="rId7"/>
    <sheet name="Anexos" sheetId="22" r:id="rId8"/>
    <sheet name="Mapa" sheetId="24" r:id="rId9"/>
  </sheets>
  <definedNames>
    <definedName name="_xlnm._FilterDatabase" localSheetId="1" hidden="1">Centro!$A$5:$G$33</definedName>
    <definedName name="_xlnm._FilterDatabase" localSheetId="2" hidden="1">GComer!$A$5:$H$100</definedName>
    <definedName name="_xlnm._FilterDatabase" localSheetId="4" hidden="1">MComInt!$A$5:$C$99</definedName>
    <definedName name="_xlnm._FilterDatabase" localSheetId="3" hidden="1">MPemes!$A$5:$C$100</definedName>
    <definedName name="_xlnm._FilterDatabase" localSheetId="6" hidden="1">Procedementos!$A$6:$H$74</definedName>
    <definedName name="_xlnm._FilterDatabase" localSheetId="5" hidden="1">Resumo!$A$5:$C$41</definedName>
    <definedName name="_xlnm.Print_Area" localSheetId="1">Centro!$A$1:$G$33</definedName>
    <definedName name="_xlnm.Print_Area" localSheetId="2">GComer!$A$1:$G$100</definedName>
    <definedName name="_xlnm.Print_Area" localSheetId="4">MComInt!$A$1:$C$99</definedName>
    <definedName name="_xlnm.Print_Area" localSheetId="3">MPemes!$A$1:$C$99</definedName>
    <definedName name="_xlnm.Print_Area" localSheetId="5">Resumo!$A$1:$C$41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5" i="4" l="1"/>
  <c r="J35" i="4"/>
  <c r="F35" i="4"/>
  <c r="N32" i="4"/>
  <c r="J32" i="4"/>
  <c r="F32" i="4"/>
  <c r="N35" i="3"/>
  <c r="J35" i="3"/>
  <c r="F35" i="3"/>
  <c r="N32" i="3"/>
  <c r="J32" i="3"/>
  <c r="F32" i="3"/>
  <c r="N35" i="5" l="1"/>
  <c r="J35" i="5"/>
  <c r="F35" i="5"/>
  <c r="N32" i="5"/>
  <c r="J32" i="5"/>
  <c r="F32" i="5"/>
  <c r="V233" i="22" l="1"/>
  <c r="U233" i="22"/>
  <c r="V232" i="22"/>
  <c r="U232" i="22"/>
  <c r="V231" i="22"/>
  <c r="U231" i="22"/>
  <c r="V230" i="22"/>
  <c r="U230" i="22"/>
  <c r="V229" i="22"/>
  <c r="U229" i="22"/>
  <c r="V228" i="22"/>
  <c r="U228" i="22"/>
  <c r="V227" i="22"/>
  <c r="U227" i="22"/>
  <c r="V226" i="22"/>
  <c r="U226" i="22"/>
  <c r="V225" i="22"/>
  <c r="U225" i="22"/>
  <c r="V224" i="22"/>
  <c r="U224" i="22"/>
  <c r="V223" i="22"/>
  <c r="U223" i="22"/>
  <c r="V222" i="22"/>
  <c r="U222" i="22"/>
  <c r="V221" i="22"/>
  <c r="U221" i="22"/>
  <c r="V220" i="22"/>
  <c r="U220" i="22"/>
  <c r="V219" i="22"/>
  <c r="U219" i="22"/>
  <c r="V218" i="22"/>
  <c r="U218" i="22"/>
  <c r="V217" i="22"/>
  <c r="U217" i="22"/>
  <c r="V216" i="22"/>
  <c r="U216" i="22"/>
  <c r="V215" i="22"/>
  <c r="U215" i="22"/>
  <c r="V214" i="22"/>
  <c r="U214" i="22"/>
  <c r="V213" i="22"/>
  <c r="U213" i="22"/>
  <c r="V212" i="22"/>
  <c r="U212" i="22"/>
  <c r="V211" i="22"/>
  <c r="U211" i="22"/>
  <c r="V210" i="22"/>
  <c r="U210" i="22"/>
  <c r="V209" i="22"/>
  <c r="U209" i="22"/>
  <c r="V208" i="22"/>
  <c r="U208" i="22"/>
  <c r="V207" i="22"/>
  <c r="U207" i="22"/>
  <c r="V206" i="22"/>
  <c r="U206" i="22"/>
  <c r="U203" i="22" s="1"/>
  <c r="V203" i="22"/>
  <c r="V115" i="22"/>
  <c r="U115" i="22"/>
  <c r="V114" i="22"/>
  <c r="U114" i="22"/>
  <c r="V113" i="22"/>
  <c r="U113" i="22"/>
  <c r="V112" i="22"/>
  <c r="U112" i="22"/>
  <c r="V111" i="22"/>
  <c r="U111" i="22"/>
  <c r="V110" i="22"/>
  <c r="U110" i="22"/>
  <c r="V109" i="22"/>
  <c r="U109" i="22"/>
  <c r="V108" i="22"/>
  <c r="U108" i="22"/>
  <c r="V107" i="22"/>
  <c r="U107" i="22"/>
  <c r="V106" i="22"/>
  <c r="V103" i="22" s="1"/>
  <c r="U106" i="22"/>
  <c r="U103" i="22"/>
  <c r="V50" i="22"/>
  <c r="U50" i="22"/>
  <c r="V49" i="22"/>
  <c r="U49" i="22"/>
  <c r="V48" i="22"/>
  <c r="U48" i="22"/>
  <c r="V47" i="22"/>
  <c r="U47" i="22"/>
  <c r="V46" i="22"/>
  <c r="U46" i="22"/>
  <c r="V45" i="22"/>
  <c r="U45" i="22"/>
  <c r="V44" i="22"/>
  <c r="U44" i="22"/>
  <c r="V43" i="22"/>
  <c r="U43" i="22"/>
  <c r="V42" i="22"/>
  <c r="U42" i="22"/>
  <c r="V41" i="22"/>
  <c r="U41" i="22"/>
  <c r="V40" i="22"/>
  <c r="U40" i="22"/>
  <c r="V39" i="22"/>
  <c r="U39" i="22"/>
  <c r="V38" i="22"/>
  <c r="U38" i="22"/>
  <c r="V37" i="22"/>
  <c r="U37" i="22"/>
  <c r="V36" i="22"/>
  <c r="U36" i="22"/>
  <c r="V35" i="22"/>
  <c r="U35" i="22"/>
  <c r="V34" i="22"/>
  <c r="U34" i="22"/>
  <c r="V33" i="22"/>
  <c r="U33" i="22"/>
  <c r="V32" i="22"/>
  <c r="U32" i="22"/>
  <c r="V31" i="22"/>
  <c r="U31" i="22"/>
  <c r="V30" i="22"/>
  <c r="U30" i="22"/>
  <c r="V29" i="22"/>
  <c r="U29" i="22"/>
  <c r="V28" i="22"/>
  <c r="U28" i="22"/>
  <c r="V27" i="22"/>
  <c r="U27" i="22"/>
  <c r="V26" i="22"/>
  <c r="U26" i="22"/>
  <c r="V25" i="22"/>
  <c r="U25" i="22"/>
  <c r="V24" i="22"/>
  <c r="U24" i="22"/>
  <c r="V23" i="22"/>
  <c r="U23" i="22"/>
  <c r="V22" i="22"/>
  <c r="U22" i="22"/>
  <c r="V21" i="22"/>
  <c r="U21" i="22"/>
  <c r="V20" i="22"/>
  <c r="U20" i="22"/>
  <c r="V19" i="22"/>
  <c r="U19" i="22"/>
  <c r="V18" i="22"/>
  <c r="U18" i="22"/>
  <c r="V17" i="22"/>
  <c r="U17" i="22"/>
  <c r="V16" i="22"/>
  <c r="U16" i="22"/>
  <c r="V15" i="22"/>
  <c r="U15" i="22"/>
  <c r="V14" i="22"/>
  <c r="U14" i="22"/>
  <c r="V13" i="22"/>
  <c r="U13" i="22"/>
  <c r="V12" i="22"/>
  <c r="U12" i="22"/>
  <c r="V11" i="22"/>
  <c r="U11" i="22"/>
  <c r="V10" i="22"/>
  <c r="U10" i="22"/>
  <c r="V9" i="22"/>
  <c r="U9" i="22"/>
  <c r="V8" i="22"/>
  <c r="U8" i="22"/>
  <c r="V7" i="22"/>
  <c r="U7" i="22"/>
  <c r="V6" i="22"/>
  <c r="U6" i="22"/>
  <c r="BV50" i="22"/>
  <c r="BU50" i="22"/>
  <c r="BV49" i="22"/>
  <c r="BU49" i="22"/>
  <c r="BV48" i="22"/>
  <c r="BU48" i="22"/>
  <c r="BV47" i="22"/>
  <c r="BU47" i="22"/>
  <c r="BV46" i="22"/>
  <c r="BU46" i="22"/>
  <c r="O50" i="5" l="1"/>
  <c r="K50" i="5"/>
  <c r="G50" i="5"/>
  <c r="O50" i="4"/>
  <c r="K50" i="4"/>
  <c r="G50" i="4"/>
  <c r="O50" i="3"/>
  <c r="K50" i="3"/>
  <c r="G50" i="3"/>
  <c r="BV233" i="22" l="1"/>
  <c r="BU233" i="22"/>
  <c r="BV232" i="22"/>
  <c r="BU232" i="22"/>
  <c r="BV231" i="22"/>
  <c r="BU231" i="22"/>
  <c r="BV230" i="22"/>
  <c r="BU230" i="22"/>
  <c r="BV229" i="22"/>
  <c r="BU229" i="22"/>
  <c r="BV228" i="22"/>
  <c r="BU228" i="22"/>
  <c r="BV227" i="22"/>
  <c r="BU227" i="22"/>
  <c r="BV226" i="22"/>
  <c r="BU226" i="22"/>
  <c r="BV225" i="22"/>
  <c r="BU225" i="22"/>
  <c r="BV224" i="22"/>
  <c r="BU224" i="22"/>
  <c r="BV223" i="22"/>
  <c r="BU223" i="22"/>
  <c r="BV222" i="22"/>
  <c r="BU222" i="22"/>
  <c r="BV221" i="22"/>
  <c r="BU221" i="22"/>
  <c r="BV220" i="22"/>
  <c r="BU220" i="22"/>
  <c r="BV219" i="22"/>
  <c r="BU219" i="22"/>
  <c r="BV218" i="22"/>
  <c r="BU218" i="22"/>
  <c r="BV217" i="22"/>
  <c r="BU217" i="22"/>
  <c r="BV216" i="22"/>
  <c r="BU216" i="22"/>
  <c r="BV215" i="22"/>
  <c r="BU215" i="22"/>
  <c r="BV214" i="22"/>
  <c r="BU214" i="22"/>
  <c r="BV213" i="22"/>
  <c r="BU213" i="22"/>
  <c r="BV212" i="22"/>
  <c r="BU212" i="22"/>
  <c r="BV211" i="22"/>
  <c r="BU211" i="22"/>
  <c r="BV210" i="22"/>
  <c r="BU210" i="22"/>
  <c r="BV209" i="22"/>
  <c r="BU209" i="22"/>
  <c r="BV208" i="22"/>
  <c r="BU208" i="22"/>
  <c r="BV207" i="22"/>
  <c r="BU207" i="22"/>
  <c r="BV206" i="22"/>
  <c r="BU206" i="22"/>
  <c r="BV115" i="22"/>
  <c r="BU115" i="22"/>
  <c r="BV114" i="22"/>
  <c r="BU114" i="22"/>
  <c r="BV113" i="22"/>
  <c r="BU113" i="22"/>
  <c r="BV112" i="22"/>
  <c r="BU112" i="22"/>
  <c r="BV111" i="22"/>
  <c r="BU111" i="22"/>
  <c r="BV110" i="22"/>
  <c r="BU110" i="22"/>
  <c r="BV109" i="22"/>
  <c r="BU109" i="22"/>
  <c r="BV108" i="22"/>
  <c r="BU108" i="22"/>
  <c r="BV107" i="22"/>
  <c r="BU107" i="22"/>
  <c r="BV106" i="22"/>
  <c r="BU106" i="22"/>
  <c r="BV45" i="22"/>
  <c r="BU45" i="22"/>
  <c r="BV44" i="22"/>
  <c r="BU44" i="22"/>
  <c r="BV43" i="22"/>
  <c r="BU43" i="22"/>
  <c r="BV42" i="22"/>
  <c r="BU42" i="22"/>
  <c r="BV41" i="22"/>
  <c r="BU41" i="22"/>
  <c r="BV40" i="22"/>
  <c r="BU40" i="22"/>
  <c r="BV39" i="22"/>
  <c r="BU39" i="22"/>
  <c r="BV38" i="22"/>
  <c r="BU38" i="22"/>
  <c r="BV37" i="22"/>
  <c r="BU37" i="22"/>
  <c r="BV36" i="22"/>
  <c r="BU36" i="22"/>
  <c r="BV35" i="22"/>
  <c r="BU35" i="22"/>
  <c r="BV34" i="22"/>
  <c r="BU34" i="22"/>
  <c r="BV33" i="22"/>
  <c r="BU33" i="22"/>
  <c r="BV32" i="22"/>
  <c r="BU32" i="22"/>
  <c r="BV31" i="22"/>
  <c r="BU31" i="22"/>
  <c r="BV30" i="22"/>
  <c r="BU30" i="22"/>
  <c r="BV29" i="22"/>
  <c r="BU29" i="22"/>
  <c r="BV28" i="22"/>
  <c r="BU28" i="22"/>
  <c r="BV27" i="22"/>
  <c r="BU27" i="22"/>
  <c r="BV26" i="22"/>
  <c r="BU26" i="22"/>
  <c r="BV25" i="22"/>
  <c r="BU25" i="22"/>
  <c r="BV24" i="22"/>
  <c r="BU24" i="22"/>
  <c r="BV23" i="22"/>
  <c r="BU23" i="22"/>
  <c r="BV22" i="22"/>
  <c r="BU22" i="22"/>
  <c r="BV21" i="22"/>
  <c r="BU21" i="22"/>
  <c r="BV20" i="22"/>
  <c r="BU20" i="22"/>
  <c r="BV19" i="22"/>
  <c r="BU19" i="22"/>
  <c r="BV18" i="22"/>
  <c r="BU18" i="22"/>
  <c r="BV17" i="22"/>
  <c r="BU17" i="22"/>
  <c r="BV16" i="22"/>
  <c r="BU16" i="22"/>
  <c r="BV15" i="22"/>
  <c r="BU15" i="22"/>
  <c r="BV14" i="22"/>
  <c r="BU14" i="22"/>
  <c r="BV13" i="22"/>
  <c r="BU13" i="22"/>
  <c r="BV12" i="22"/>
  <c r="BU12" i="22"/>
  <c r="BV11" i="22"/>
  <c r="BU11" i="22"/>
  <c r="BV10" i="22"/>
  <c r="BU10" i="22"/>
  <c r="BV9" i="22"/>
  <c r="BU9" i="22"/>
  <c r="BV8" i="22"/>
  <c r="BU8" i="22"/>
  <c r="BV7" i="22"/>
  <c r="BU7" i="22"/>
  <c r="BV6" i="22"/>
  <c r="BU6" i="22"/>
  <c r="BU103" i="22" l="1"/>
  <c r="BU203" i="22"/>
  <c r="BU3" i="22"/>
  <c r="BV103" i="22"/>
  <c r="BV203" i="22"/>
  <c r="BV3" i="22"/>
  <c r="X116" i="24"/>
  <c r="C101" i="24"/>
  <c r="L5" i="2"/>
  <c r="J5" i="2"/>
  <c r="K5" i="2"/>
  <c r="I5" i="2"/>
  <c r="H5" i="2"/>
  <c r="P4" i="7"/>
  <c r="N33" i="5" l="1"/>
  <c r="G35" i="5"/>
  <c r="K35" i="5"/>
  <c r="N36" i="5"/>
  <c r="N33" i="4" l="1"/>
  <c r="G35" i="4"/>
  <c r="K35" i="4"/>
  <c r="N36" i="4"/>
  <c r="M4" i="5"/>
  <c r="I4" i="5"/>
  <c r="E4" i="5"/>
  <c r="M4" i="4"/>
  <c r="I4" i="4"/>
  <c r="E4" i="4"/>
  <c r="M4" i="3"/>
  <c r="I4" i="3"/>
  <c r="E4" i="3"/>
  <c r="N22" i="5" l="1"/>
  <c r="O22" i="5" s="1"/>
  <c r="J22" i="5"/>
  <c r="K22" i="5" s="1"/>
  <c r="F22" i="5"/>
  <c r="G22" i="5" s="1"/>
  <c r="O21" i="5"/>
  <c r="K21" i="5"/>
  <c r="J20" i="5" s="1"/>
  <c r="K20" i="5" s="1"/>
  <c r="G21" i="5"/>
  <c r="M20" i="5"/>
  <c r="I20" i="5"/>
  <c r="E20" i="5"/>
  <c r="N18" i="5"/>
  <c r="O18" i="5" s="1"/>
  <c r="J18" i="5"/>
  <c r="K18" i="5" s="1"/>
  <c r="F18" i="5"/>
  <c r="G18" i="5" s="1"/>
  <c r="F16" i="5" s="1"/>
  <c r="G16" i="5" s="1"/>
  <c r="O17" i="5"/>
  <c r="K17" i="5"/>
  <c r="G17" i="5"/>
  <c r="M16" i="5"/>
  <c r="I16" i="5"/>
  <c r="E16" i="5"/>
  <c r="O15" i="5"/>
  <c r="K15" i="5"/>
  <c r="G15" i="5"/>
  <c r="N14" i="5"/>
  <c r="O14" i="5" s="1"/>
  <c r="J14" i="5"/>
  <c r="K14" i="5" s="1"/>
  <c r="F14" i="5"/>
  <c r="G14" i="5" s="1"/>
  <c r="O13" i="5"/>
  <c r="K13" i="5"/>
  <c r="G13" i="5"/>
  <c r="M12" i="5"/>
  <c r="I12" i="5"/>
  <c r="E12" i="5"/>
  <c r="N10" i="5"/>
  <c r="O10" i="5" s="1"/>
  <c r="N8" i="5" s="1"/>
  <c r="J10" i="5"/>
  <c r="K10" i="5" s="1"/>
  <c r="J8" i="5" s="1"/>
  <c r="K8" i="5" s="1"/>
  <c r="F10" i="5"/>
  <c r="G10" i="5" s="1"/>
  <c r="F8" i="5" s="1"/>
  <c r="G8" i="5" s="1"/>
  <c r="O9" i="5"/>
  <c r="K9" i="5"/>
  <c r="G9" i="5"/>
  <c r="M8" i="5"/>
  <c r="I8" i="5"/>
  <c r="E8" i="5"/>
  <c r="O7" i="5"/>
  <c r="T7" i="7" s="1"/>
  <c r="BG7" i="7" s="1"/>
  <c r="K7" i="5"/>
  <c r="G7" i="5"/>
  <c r="N22" i="4"/>
  <c r="O22" i="4" s="1"/>
  <c r="J22" i="4"/>
  <c r="K22" i="4" s="1"/>
  <c r="F22" i="4"/>
  <c r="G22" i="4" s="1"/>
  <c r="O21" i="4"/>
  <c r="K21" i="4"/>
  <c r="G21" i="4"/>
  <c r="M20" i="4"/>
  <c r="I20" i="4"/>
  <c r="E20" i="4"/>
  <c r="N18" i="4"/>
  <c r="O18" i="4" s="1"/>
  <c r="J18" i="4"/>
  <c r="K18" i="4" s="1"/>
  <c r="F18" i="4"/>
  <c r="G18" i="4" s="1"/>
  <c r="F16" i="4" s="1"/>
  <c r="G16" i="4" s="1"/>
  <c r="O17" i="4"/>
  <c r="K17" i="4"/>
  <c r="G17" i="4"/>
  <c r="M16" i="4"/>
  <c r="I16" i="4"/>
  <c r="E16" i="4"/>
  <c r="O15" i="4"/>
  <c r="K15" i="4"/>
  <c r="G15" i="4"/>
  <c r="N14" i="4"/>
  <c r="O14" i="4" s="1"/>
  <c r="J14" i="4"/>
  <c r="K14" i="4" s="1"/>
  <c r="F14" i="4"/>
  <c r="G14" i="4" s="1"/>
  <c r="F12" i="4" s="1"/>
  <c r="G12" i="4" s="1"/>
  <c r="O13" i="4"/>
  <c r="K13" i="4"/>
  <c r="G13" i="4"/>
  <c r="M12" i="4"/>
  <c r="I12" i="4"/>
  <c r="E12" i="4"/>
  <c r="N10" i="4"/>
  <c r="O10" i="4" s="1"/>
  <c r="J10" i="4"/>
  <c r="K10" i="4" s="1"/>
  <c r="F10" i="4"/>
  <c r="G10" i="4" s="1"/>
  <c r="O9" i="4"/>
  <c r="K9" i="4"/>
  <c r="G9" i="4"/>
  <c r="M8" i="4"/>
  <c r="I8" i="4"/>
  <c r="E8" i="4"/>
  <c r="O7" i="4"/>
  <c r="S7" i="7" s="1"/>
  <c r="BF7" i="7" s="1"/>
  <c r="K7" i="4"/>
  <c r="G7" i="4"/>
  <c r="N22" i="3"/>
  <c r="O22" i="3" s="1"/>
  <c r="J22" i="3"/>
  <c r="K22" i="3" s="1"/>
  <c r="F22" i="3"/>
  <c r="G22" i="3" s="1"/>
  <c r="O21" i="3"/>
  <c r="K21" i="3"/>
  <c r="G21" i="3"/>
  <c r="M20" i="3"/>
  <c r="I20" i="3"/>
  <c r="E20" i="3"/>
  <c r="N18" i="3"/>
  <c r="O18" i="3" s="1"/>
  <c r="N16" i="3" s="1"/>
  <c r="J18" i="3"/>
  <c r="K18" i="3" s="1"/>
  <c r="F18" i="3"/>
  <c r="G18" i="3" s="1"/>
  <c r="O17" i="3"/>
  <c r="K17" i="3"/>
  <c r="G17" i="3"/>
  <c r="M16" i="3"/>
  <c r="I16" i="3"/>
  <c r="E16" i="3"/>
  <c r="O15" i="3"/>
  <c r="K15" i="3"/>
  <c r="G15" i="3"/>
  <c r="N14" i="3"/>
  <c r="O14" i="3" s="1"/>
  <c r="J14" i="3"/>
  <c r="K14" i="3" s="1"/>
  <c r="F14" i="3"/>
  <c r="G14" i="3" s="1"/>
  <c r="O13" i="3"/>
  <c r="K13" i="3"/>
  <c r="G13" i="3"/>
  <c r="M12" i="3"/>
  <c r="I12" i="3"/>
  <c r="E12" i="3"/>
  <c r="N10" i="3"/>
  <c r="O10" i="3" s="1"/>
  <c r="J10" i="3"/>
  <c r="K10" i="3" s="1"/>
  <c r="J8" i="3" s="1"/>
  <c r="K8" i="3" s="1"/>
  <c r="F10" i="3"/>
  <c r="G10" i="3" s="1"/>
  <c r="O9" i="3"/>
  <c r="K9" i="3"/>
  <c r="G9" i="3"/>
  <c r="M8" i="3"/>
  <c r="I8" i="3"/>
  <c r="E8" i="3"/>
  <c r="O7" i="3"/>
  <c r="R7" i="7" s="1"/>
  <c r="BE7" i="7" s="1"/>
  <c r="K7" i="3"/>
  <c r="G7" i="3"/>
  <c r="F12" i="3" l="1"/>
  <c r="G12" i="3" s="1"/>
  <c r="J16" i="5"/>
  <c r="K16" i="5" s="1"/>
  <c r="N16" i="5"/>
  <c r="N20" i="4"/>
  <c r="N12" i="3"/>
  <c r="N12" i="5"/>
  <c r="F8" i="3"/>
  <c r="G8" i="3" s="1"/>
  <c r="J8" i="4"/>
  <c r="K8" i="4" s="1"/>
  <c r="N8" i="3"/>
  <c r="N20" i="5"/>
  <c r="F16" i="3"/>
  <c r="G16" i="3" s="1"/>
  <c r="J12" i="3"/>
  <c r="K12" i="3" s="1"/>
  <c r="J16" i="3"/>
  <c r="K16" i="3" s="1"/>
  <c r="J12" i="4"/>
  <c r="K12" i="4" s="1"/>
  <c r="J16" i="4"/>
  <c r="K16" i="4" s="1"/>
  <c r="N12" i="4"/>
  <c r="O12" i="4" s="1"/>
  <c r="N16" i="4"/>
  <c r="BF11" i="7" s="1"/>
  <c r="F20" i="3"/>
  <c r="G20" i="3" s="1"/>
  <c r="F8" i="4"/>
  <c r="G8" i="4" s="1"/>
  <c r="F20" i="5"/>
  <c r="G20" i="5" s="1"/>
  <c r="N20" i="3"/>
  <c r="O20" i="3" s="1"/>
  <c r="N8" i="4"/>
  <c r="O8" i="4" s="1"/>
  <c r="J12" i="5"/>
  <c r="K12" i="5" s="1"/>
  <c r="O20" i="5"/>
  <c r="BG12" i="7"/>
  <c r="T12" i="7"/>
  <c r="O16" i="5"/>
  <c r="BG11" i="7"/>
  <c r="T11" i="7"/>
  <c r="O12" i="5"/>
  <c r="T10" i="7"/>
  <c r="BG10" i="7"/>
  <c r="F12" i="5"/>
  <c r="G12" i="5" s="1"/>
  <c r="O8" i="5"/>
  <c r="BG8" i="7"/>
  <c r="T8" i="7"/>
  <c r="J20" i="4"/>
  <c r="K20" i="4" s="1"/>
  <c r="O20" i="4"/>
  <c r="S12" i="7"/>
  <c r="BF12" i="7"/>
  <c r="F20" i="4"/>
  <c r="G20" i="4" s="1"/>
  <c r="O16" i="4"/>
  <c r="S11" i="7"/>
  <c r="BF8" i="7"/>
  <c r="P7" i="7"/>
  <c r="L47" i="2" s="1"/>
  <c r="J20" i="3"/>
  <c r="K20" i="3" s="1"/>
  <c r="R12" i="7"/>
  <c r="O16" i="3"/>
  <c r="BE11" i="7"/>
  <c r="R11" i="7"/>
  <c r="O12" i="3"/>
  <c r="R10" i="7"/>
  <c r="BE10" i="7"/>
  <c r="O8" i="3"/>
  <c r="R8" i="7"/>
  <c r="BE8" i="7"/>
  <c r="O36" i="1"/>
  <c r="K36" i="1"/>
  <c r="G36" i="1"/>
  <c r="O35" i="1"/>
  <c r="K35" i="1"/>
  <c r="G35" i="1"/>
  <c r="O34" i="1"/>
  <c r="K34" i="1"/>
  <c r="G34" i="1"/>
  <c r="O33" i="1"/>
  <c r="K33" i="1"/>
  <c r="G33" i="1"/>
  <c r="O32" i="1"/>
  <c r="K32" i="1"/>
  <c r="G32" i="1"/>
  <c r="O31" i="1"/>
  <c r="K31" i="1"/>
  <c r="G31" i="1"/>
  <c r="O30" i="1"/>
  <c r="K30" i="1"/>
  <c r="G30" i="1"/>
  <c r="O29" i="1"/>
  <c r="K29" i="1"/>
  <c r="G29" i="1"/>
  <c r="O28" i="1"/>
  <c r="K28" i="1"/>
  <c r="G28" i="1"/>
  <c r="O27" i="1"/>
  <c r="K27" i="1"/>
  <c r="G27" i="1"/>
  <c r="O22" i="1"/>
  <c r="Q32" i="7" s="1"/>
  <c r="R32" i="7" s="1"/>
  <c r="K22" i="1"/>
  <c r="G22" i="1"/>
  <c r="O21" i="1"/>
  <c r="K21" i="1"/>
  <c r="G21" i="1"/>
  <c r="O20" i="1"/>
  <c r="Q29" i="7" s="1"/>
  <c r="K20" i="1"/>
  <c r="G20" i="1"/>
  <c r="O19" i="1"/>
  <c r="K19" i="1"/>
  <c r="G19" i="1"/>
  <c r="O18" i="1"/>
  <c r="K18" i="1"/>
  <c r="G18" i="1"/>
  <c r="O17" i="1"/>
  <c r="K17" i="1"/>
  <c r="G17" i="1"/>
  <c r="O16" i="1"/>
  <c r="K16" i="1"/>
  <c r="G16" i="1"/>
  <c r="O15" i="1"/>
  <c r="Q27" i="7" s="1"/>
  <c r="R27" i="7" s="1"/>
  <c r="K15" i="1"/>
  <c r="G15" i="1"/>
  <c r="O14" i="1"/>
  <c r="K14" i="1"/>
  <c r="G14" i="1"/>
  <c r="O13" i="1"/>
  <c r="K13" i="1"/>
  <c r="G13" i="1"/>
  <c r="O12" i="1"/>
  <c r="K12" i="1"/>
  <c r="G12" i="1"/>
  <c r="O11" i="1"/>
  <c r="Q26" i="7" s="1"/>
  <c r="R26" i="7" s="1"/>
  <c r="K11" i="1"/>
  <c r="G11" i="1"/>
  <c r="O10" i="1"/>
  <c r="Q25" i="7" s="1"/>
  <c r="R25" i="7" s="1"/>
  <c r="K10" i="1"/>
  <c r="G10" i="1"/>
  <c r="O7" i="1"/>
  <c r="K7" i="1"/>
  <c r="G7" i="1"/>
  <c r="S10" i="7" l="1"/>
  <c r="BF10" i="7"/>
  <c r="N26" i="1"/>
  <c r="BE12" i="7"/>
  <c r="F26" i="1"/>
  <c r="I26" i="1"/>
  <c r="M26" i="1"/>
  <c r="Q39" i="7" s="1"/>
  <c r="E26" i="1"/>
  <c r="S8" i="7"/>
  <c r="J26" i="1"/>
  <c r="K26" i="1" s="1"/>
  <c r="P12" i="7"/>
  <c r="L56" i="2" s="1"/>
  <c r="P11" i="7"/>
  <c r="L55" i="2" s="1"/>
  <c r="P10" i="7"/>
  <c r="L54" i="2" s="1"/>
  <c r="P8" i="7"/>
  <c r="L41" i="2" s="1"/>
  <c r="L40" i="2" s="1"/>
  <c r="AB114" i="24" s="1"/>
  <c r="S32" i="7"/>
  <c r="BE32" i="7"/>
  <c r="S25" i="7"/>
  <c r="BE25" i="7"/>
  <c r="S26" i="7"/>
  <c r="BE26" i="7"/>
  <c r="S27" i="7"/>
  <c r="BE27" i="7"/>
  <c r="O26" i="1"/>
  <c r="M6" i="1" s="1"/>
  <c r="G26" i="1"/>
  <c r="E6" i="1" s="1"/>
  <c r="I6" i="1" l="1"/>
  <c r="K6" i="1" s="1"/>
  <c r="J6" i="1"/>
  <c r="T27" i="7"/>
  <c r="BG27" i="7" s="1"/>
  <c r="BF27" i="7"/>
  <c r="T26" i="7"/>
  <c r="BG26" i="7" s="1"/>
  <c r="BF26" i="7"/>
  <c r="T25" i="7"/>
  <c r="BG25" i="7" s="1"/>
  <c r="BF25" i="7"/>
  <c r="T32" i="7"/>
  <c r="BG32" i="7" s="1"/>
  <c r="BF32" i="7"/>
  <c r="N6" i="1"/>
  <c r="O6" i="1" s="1"/>
  <c r="F6" i="1"/>
  <c r="G6" i="1" s="1"/>
  <c r="P26" i="7" l="1"/>
  <c r="L24" i="2" s="1"/>
  <c r="L23" i="2" s="1"/>
  <c r="P25" i="7"/>
  <c r="L18" i="2" s="1"/>
  <c r="L17" i="2" s="1"/>
  <c r="P32" i="7"/>
  <c r="L60" i="2" s="1"/>
  <c r="P27" i="7"/>
  <c r="L26" i="2" s="1"/>
  <c r="L25" i="2" s="1"/>
  <c r="X114" i="24" s="1"/>
  <c r="AF106" i="24"/>
  <c r="X112" i="24"/>
  <c r="N36" i="3"/>
  <c r="N33" i="3"/>
  <c r="L22" i="2" l="1"/>
  <c r="O102" i="5"/>
  <c r="K102" i="5"/>
  <c r="G102" i="5"/>
  <c r="O101" i="5"/>
  <c r="K101" i="5"/>
  <c r="G101" i="5"/>
  <c r="O100" i="5"/>
  <c r="K100" i="5"/>
  <c r="G100" i="5"/>
  <c r="O99" i="5"/>
  <c r="K99" i="5"/>
  <c r="G99" i="5"/>
  <c r="O98" i="5"/>
  <c r="K98" i="5"/>
  <c r="G98" i="5"/>
  <c r="O97" i="5"/>
  <c r="K97" i="5"/>
  <c r="G97" i="5"/>
  <c r="O96" i="5"/>
  <c r="K96" i="5"/>
  <c r="G96" i="5"/>
  <c r="O95" i="5"/>
  <c r="K95" i="5"/>
  <c r="G95" i="5"/>
  <c r="O94" i="5"/>
  <c r="K94" i="5"/>
  <c r="G94" i="5"/>
  <c r="O93" i="5"/>
  <c r="K93" i="5"/>
  <c r="G93" i="5"/>
  <c r="O88" i="5"/>
  <c r="K88" i="5"/>
  <c r="G88" i="5"/>
  <c r="O87" i="5"/>
  <c r="K87" i="5"/>
  <c r="G87" i="5"/>
  <c r="O86" i="5"/>
  <c r="K86" i="5"/>
  <c r="G86" i="5"/>
  <c r="O85" i="5"/>
  <c r="K85" i="5"/>
  <c r="G85" i="5"/>
  <c r="O84" i="5"/>
  <c r="K84" i="5"/>
  <c r="G84" i="5"/>
  <c r="O83" i="5"/>
  <c r="K83" i="5"/>
  <c r="G83" i="5"/>
  <c r="M82" i="5"/>
  <c r="I82" i="5"/>
  <c r="E82" i="5"/>
  <c r="O81" i="5"/>
  <c r="T34" i="7" s="1"/>
  <c r="BG34" i="7" s="1"/>
  <c r="K81" i="5"/>
  <c r="G81" i="5"/>
  <c r="O80" i="5"/>
  <c r="T33" i="7" s="1"/>
  <c r="BG33" i="7" s="1"/>
  <c r="K80" i="5"/>
  <c r="G80" i="5"/>
  <c r="O79" i="5"/>
  <c r="K79" i="5"/>
  <c r="G79" i="5"/>
  <c r="O78" i="5"/>
  <c r="K78" i="5"/>
  <c r="G78" i="5"/>
  <c r="O77" i="5"/>
  <c r="K77" i="5"/>
  <c r="G77" i="5"/>
  <c r="O76" i="5"/>
  <c r="K76" i="5"/>
  <c r="G76" i="5"/>
  <c r="M75" i="5"/>
  <c r="I75" i="5"/>
  <c r="E75" i="5"/>
  <c r="O74" i="5"/>
  <c r="T30" i="7" s="1"/>
  <c r="BG30" i="7" s="1"/>
  <c r="K74" i="5"/>
  <c r="G74" i="5"/>
  <c r="O73" i="5"/>
  <c r="T29" i="7" s="1"/>
  <c r="BG29" i="7" s="1"/>
  <c r="K73" i="5"/>
  <c r="N29" i="7" s="1"/>
  <c r="G73" i="5"/>
  <c r="O72" i="5"/>
  <c r="K72" i="5"/>
  <c r="G72" i="5"/>
  <c r="O71" i="5"/>
  <c r="T28" i="7" s="1"/>
  <c r="BG28" i="7" s="1"/>
  <c r="K71" i="5"/>
  <c r="G71" i="5"/>
  <c r="O70" i="5"/>
  <c r="K70" i="5"/>
  <c r="G70" i="5"/>
  <c r="O69" i="5"/>
  <c r="K69" i="5"/>
  <c r="G69" i="5"/>
  <c r="O68" i="5"/>
  <c r="K68" i="5"/>
  <c r="G68" i="5"/>
  <c r="F65" i="5" s="1"/>
  <c r="G65" i="5" s="1"/>
  <c r="O67" i="5"/>
  <c r="K67" i="5"/>
  <c r="G67" i="5"/>
  <c r="O66" i="5"/>
  <c r="K66" i="5"/>
  <c r="G66" i="5"/>
  <c r="M65" i="5"/>
  <c r="I65" i="5"/>
  <c r="E65" i="5"/>
  <c r="O64" i="5"/>
  <c r="T23" i="7" s="1"/>
  <c r="BG23" i="7" s="1"/>
  <c r="K64" i="5"/>
  <c r="G64" i="5"/>
  <c r="O63" i="5"/>
  <c r="K63" i="5"/>
  <c r="G63" i="5"/>
  <c r="O62" i="5"/>
  <c r="K62" i="5"/>
  <c r="G62" i="5"/>
  <c r="O61" i="5"/>
  <c r="K61" i="5"/>
  <c r="G61" i="5"/>
  <c r="O60" i="5"/>
  <c r="K60" i="5"/>
  <c r="G60" i="5"/>
  <c r="M59" i="5"/>
  <c r="I59" i="5"/>
  <c r="E59" i="5"/>
  <c r="O58" i="5"/>
  <c r="K58" i="5"/>
  <c r="G58" i="5"/>
  <c r="O57" i="5"/>
  <c r="K57" i="5"/>
  <c r="G57" i="5"/>
  <c r="O56" i="5"/>
  <c r="K56" i="5"/>
  <c r="G56" i="5"/>
  <c r="O55" i="5"/>
  <c r="K55" i="5"/>
  <c r="G55" i="5"/>
  <c r="M54" i="5"/>
  <c r="I54" i="5"/>
  <c r="E54" i="5"/>
  <c r="O53" i="5"/>
  <c r="T20" i="7" s="1"/>
  <c r="BG20" i="7" s="1"/>
  <c r="K53" i="5"/>
  <c r="G53" i="5"/>
  <c r="O52" i="5"/>
  <c r="T19" i="7" s="1"/>
  <c r="BG19" i="7" s="1"/>
  <c r="K52" i="5"/>
  <c r="G52" i="5"/>
  <c r="O51" i="5"/>
  <c r="K51" i="5"/>
  <c r="G51" i="5"/>
  <c r="O49" i="5"/>
  <c r="K49" i="5"/>
  <c r="G49" i="5"/>
  <c r="O48" i="5"/>
  <c r="K48" i="5"/>
  <c r="G48" i="5"/>
  <c r="O47" i="5"/>
  <c r="K47" i="5"/>
  <c r="G47" i="5"/>
  <c r="F46" i="5" s="1"/>
  <c r="G46" i="5" s="1"/>
  <c r="M46" i="5"/>
  <c r="I46" i="5"/>
  <c r="E46" i="5"/>
  <c r="O41" i="5"/>
  <c r="K41" i="5"/>
  <c r="G41" i="5"/>
  <c r="O40" i="5"/>
  <c r="K40" i="5"/>
  <c r="G40" i="5"/>
  <c r="O39" i="5"/>
  <c r="K39" i="5"/>
  <c r="G39" i="5"/>
  <c r="O38" i="5"/>
  <c r="K38" i="5"/>
  <c r="G38" i="5"/>
  <c r="M37" i="5"/>
  <c r="I37" i="5"/>
  <c r="E37" i="5"/>
  <c r="O36" i="5"/>
  <c r="O35" i="5"/>
  <c r="O33" i="5"/>
  <c r="O32" i="5"/>
  <c r="K32" i="5"/>
  <c r="G32" i="5"/>
  <c r="O30" i="5"/>
  <c r="K30" i="5"/>
  <c r="G30" i="5"/>
  <c r="O29" i="5"/>
  <c r="K29" i="5"/>
  <c r="G29" i="5"/>
  <c r="O28" i="5"/>
  <c r="K28" i="5"/>
  <c r="G28" i="5"/>
  <c r="O27" i="5"/>
  <c r="K27" i="5"/>
  <c r="G27" i="5"/>
  <c r="O26" i="5"/>
  <c r="K26" i="5"/>
  <c r="G26" i="5"/>
  <c r="O25" i="5"/>
  <c r="K25" i="5"/>
  <c r="G25" i="5"/>
  <c r="M24" i="5"/>
  <c r="I24" i="5"/>
  <c r="E24" i="5"/>
  <c r="O102" i="4"/>
  <c r="K102" i="4"/>
  <c r="G102" i="4"/>
  <c r="O101" i="4"/>
  <c r="K101" i="4"/>
  <c r="G101" i="4"/>
  <c r="O100" i="4"/>
  <c r="K100" i="4"/>
  <c r="G100" i="4"/>
  <c r="O99" i="4"/>
  <c r="K99" i="4"/>
  <c r="G99" i="4"/>
  <c r="O98" i="4"/>
  <c r="K98" i="4"/>
  <c r="G98" i="4"/>
  <c r="O97" i="4"/>
  <c r="K97" i="4"/>
  <c r="G97" i="4"/>
  <c r="O96" i="4"/>
  <c r="K96" i="4"/>
  <c r="G96" i="4"/>
  <c r="O95" i="4"/>
  <c r="K95" i="4"/>
  <c r="G95" i="4"/>
  <c r="O94" i="4"/>
  <c r="K94" i="4"/>
  <c r="G94" i="4"/>
  <c r="O93" i="4"/>
  <c r="K93" i="4"/>
  <c r="G93" i="4"/>
  <c r="O88" i="4"/>
  <c r="K88" i="4"/>
  <c r="G88" i="4"/>
  <c r="O87" i="4"/>
  <c r="K87" i="4"/>
  <c r="G87" i="4"/>
  <c r="O86" i="4"/>
  <c r="K86" i="4"/>
  <c r="G86" i="4"/>
  <c r="O85" i="4"/>
  <c r="K85" i="4"/>
  <c r="G85" i="4"/>
  <c r="O84" i="4"/>
  <c r="K84" i="4"/>
  <c r="G84" i="4"/>
  <c r="O83" i="4"/>
  <c r="K83" i="4"/>
  <c r="G83" i="4"/>
  <c r="M82" i="4"/>
  <c r="I82" i="4"/>
  <c r="E82" i="4"/>
  <c r="O81" i="4"/>
  <c r="S34" i="7" s="1"/>
  <c r="BF34" i="7" s="1"/>
  <c r="K81" i="4"/>
  <c r="G81" i="4"/>
  <c r="O80" i="4"/>
  <c r="S33" i="7" s="1"/>
  <c r="BF33" i="7" s="1"/>
  <c r="K80" i="4"/>
  <c r="G80" i="4"/>
  <c r="O79" i="4"/>
  <c r="K79" i="4"/>
  <c r="G79" i="4"/>
  <c r="O78" i="4"/>
  <c r="K78" i="4"/>
  <c r="G78" i="4"/>
  <c r="O77" i="4"/>
  <c r="K77" i="4"/>
  <c r="G77" i="4"/>
  <c r="O76" i="4"/>
  <c r="K76" i="4"/>
  <c r="G76" i="4"/>
  <c r="M75" i="4"/>
  <c r="I75" i="4"/>
  <c r="E75" i="4"/>
  <c r="O74" i="4"/>
  <c r="S30" i="7" s="1"/>
  <c r="BF30" i="7" s="1"/>
  <c r="K74" i="4"/>
  <c r="G74" i="4"/>
  <c r="O73" i="4"/>
  <c r="S29" i="7" s="1"/>
  <c r="BF29" i="7" s="1"/>
  <c r="K73" i="4"/>
  <c r="M29" i="7" s="1"/>
  <c r="G73" i="4"/>
  <c r="O72" i="4"/>
  <c r="K72" i="4"/>
  <c r="G72" i="4"/>
  <c r="O71" i="4"/>
  <c r="S28" i="7" s="1"/>
  <c r="BF28" i="7" s="1"/>
  <c r="K71" i="4"/>
  <c r="G71" i="4"/>
  <c r="O70" i="4"/>
  <c r="K70" i="4"/>
  <c r="G70" i="4"/>
  <c r="O69" i="4"/>
  <c r="K69" i="4"/>
  <c r="G69" i="4"/>
  <c r="O68" i="4"/>
  <c r="K68" i="4"/>
  <c r="G68" i="4"/>
  <c r="O67" i="4"/>
  <c r="K67" i="4"/>
  <c r="G67" i="4"/>
  <c r="O66" i="4"/>
  <c r="K66" i="4"/>
  <c r="G66" i="4"/>
  <c r="F65" i="4" s="1"/>
  <c r="G65" i="4" s="1"/>
  <c r="M65" i="4"/>
  <c r="I65" i="4"/>
  <c r="E65" i="4"/>
  <c r="O64" i="4"/>
  <c r="S23" i="7" s="1"/>
  <c r="BF23" i="7" s="1"/>
  <c r="K64" i="4"/>
  <c r="G64" i="4"/>
  <c r="O63" i="4"/>
  <c r="K63" i="4"/>
  <c r="G63" i="4"/>
  <c r="O62" i="4"/>
  <c r="K62" i="4"/>
  <c r="G62" i="4"/>
  <c r="O61" i="4"/>
  <c r="K61" i="4"/>
  <c r="G61" i="4"/>
  <c r="O60" i="4"/>
  <c r="K60" i="4"/>
  <c r="G60" i="4"/>
  <c r="F59" i="4" s="1"/>
  <c r="G59" i="4" s="1"/>
  <c r="M59" i="4"/>
  <c r="I59" i="4"/>
  <c r="E59" i="4"/>
  <c r="O58" i="4"/>
  <c r="K58" i="4"/>
  <c r="G58" i="4"/>
  <c r="O57" i="4"/>
  <c r="K57" i="4"/>
  <c r="G57" i="4"/>
  <c r="O56" i="4"/>
  <c r="K56" i="4"/>
  <c r="G56" i="4"/>
  <c r="O55" i="4"/>
  <c r="K55" i="4"/>
  <c r="G55" i="4"/>
  <c r="M54" i="4"/>
  <c r="I54" i="4"/>
  <c r="E54" i="4"/>
  <c r="O53" i="4"/>
  <c r="S20" i="7" s="1"/>
  <c r="BF20" i="7" s="1"/>
  <c r="K53" i="4"/>
  <c r="G53" i="4"/>
  <c r="O52" i="4"/>
  <c r="S19" i="7" s="1"/>
  <c r="BF19" i="7" s="1"/>
  <c r="K52" i="4"/>
  <c r="G52" i="4"/>
  <c r="O51" i="4"/>
  <c r="K51" i="4"/>
  <c r="G51" i="4"/>
  <c r="O49" i="4"/>
  <c r="K49" i="4"/>
  <c r="G49" i="4"/>
  <c r="O48" i="4"/>
  <c r="K48" i="4"/>
  <c r="G48" i="4"/>
  <c r="O47" i="4"/>
  <c r="K47" i="4"/>
  <c r="G47" i="4"/>
  <c r="M46" i="4"/>
  <c r="I46" i="4"/>
  <c r="E46" i="4"/>
  <c r="O41" i="4"/>
  <c r="K41" i="4"/>
  <c r="G41" i="4"/>
  <c r="O40" i="4"/>
  <c r="K40" i="4"/>
  <c r="G40" i="4"/>
  <c r="O39" i="4"/>
  <c r="K39" i="4"/>
  <c r="G39" i="4"/>
  <c r="O38" i="4"/>
  <c r="K38" i="4"/>
  <c r="G38" i="4"/>
  <c r="M37" i="4"/>
  <c r="I37" i="4"/>
  <c r="E37" i="4"/>
  <c r="O36" i="4"/>
  <c r="O35" i="4"/>
  <c r="O33" i="4"/>
  <c r="O32" i="4"/>
  <c r="K32" i="4"/>
  <c r="G32" i="4"/>
  <c r="O30" i="4"/>
  <c r="K30" i="4"/>
  <c r="G30" i="4"/>
  <c r="O29" i="4"/>
  <c r="K29" i="4"/>
  <c r="G29" i="4"/>
  <c r="O28" i="4"/>
  <c r="K28" i="4"/>
  <c r="G28" i="4"/>
  <c r="O27" i="4"/>
  <c r="K27" i="4"/>
  <c r="G27" i="4"/>
  <c r="O26" i="4"/>
  <c r="K26" i="4"/>
  <c r="G26" i="4"/>
  <c r="O25" i="4"/>
  <c r="K25" i="4"/>
  <c r="G25" i="4"/>
  <c r="M24" i="4"/>
  <c r="I24" i="4"/>
  <c r="E24" i="4"/>
  <c r="O102" i="3"/>
  <c r="K102" i="3"/>
  <c r="G102" i="3"/>
  <c r="O101" i="3"/>
  <c r="K101" i="3"/>
  <c r="G101" i="3"/>
  <c r="O100" i="3"/>
  <c r="K100" i="3"/>
  <c r="G100" i="3"/>
  <c r="O99" i="3"/>
  <c r="K99" i="3"/>
  <c r="G99" i="3"/>
  <c r="O98" i="3"/>
  <c r="K98" i="3"/>
  <c r="G98" i="3"/>
  <c r="O97" i="3"/>
  <c r="K97" i="3"/>
  <c r="G97" i="3"/>
  <c r="O96" i="3"/>
  <c r="K96" i="3"/>
  <c r="G96" i="3"/>
  <c r="O95" i="3"/>
  <c r="K95" i="3"/>
  <c r="G95" i="3"/>
  <c r="O94" i="3"/>
  <c r="K94" i="3"/>
  <c r="G94" i="3"/>
  <c r="O93" i="3"/>
  <c r="K93" i="3"/>
  <c r="G93" i="3"/>
  <c r="O88" i="3"/>
  <c r="K88" i="3"/>
  <c r="G88" i="3"/>
  <c r="O87" i="3"/>
  <c r="K87" i="3"/>
  <c r="G87" i="3"/>
  <c r="O86" i="3"/>
  <c r="K86" i="3"/>
  <c r="G86" i="3"/>
  <c r="O85" i="3"/>
  <c r="K85" i="3"/>
  <c r="G85" i="3"/>
  <c r="O84" i="3"/>
  <c r="K84" i="3"/>
  <c r="G84" i="3"/>
  <c r="O83" i="3"/>
  <c r="K83" i="3"/>
  <c r="G83" i="3"/>
  <c r="M82" i="3"/>
  <c r="I82" i="3"/>
  <c r="E82" i="3"/>
  <c r="O81" i="3"/>
  <c r="R34" i="7" s="1"/>
  <c r="BE34" i="7" s="1"/>
  <c r="K81" i="3"/>
  <c r="G81" i="3"/>
  <c r="O80" i="3"/>
  <c r="R33" i="7" s="1"/>
  <c r="BE33" i="7" s="1"/>
  <c r="K80" i="3"/>
  <c r="G80" i="3"/>
  <c r="O79" i="3"/>
  <c r="K79" i="3"/>
  <c r="G79" i="3"/>
  <c r="O78" i="3"/>
  <c r="K78" i="3"/>
  <c r="G78" i="3"/>
  <c r="O77" i="3"/>
  <c r="K77" i="3"/>
  <c r="G77" i="3"/>
  <c r="O76" i="3"/>
  <c r="K76" i="3"/>
  <c r="G76" i="3"/>
  <c r="F75" i="3" s="1"/>
  <c r="G75" i="3" s="1"/>
  <c r="M75" i="3"/>
  <c r="I75" i="3"/>
  <c r="E75" i="3"/>
  <c r="O74" i="3"/>
  <c r="R30" i="7" s="1"/>
  <c r="BE30" i="7" s="1"/>
  <c r="K74" i="3"/>
  <c r="G74" i="3"/>
  <c r="O73" i="3"/>
  <c r="R29" i="7" s="1"/>
  <c r="BE29" i="7" s="1"/>
  <c r="K73" i="3"/>
  <c r="L29" i="7" s="1"/>
  <c r="G73" i="3"/>
  <c r="O72" i="3"/>
  <c r="K72" i="3"/>
  <c r="G72" i="3"/>
  <c r="O71" i="3"/>
  <c r="R28" i="7" s="1"/>
  <c r="BE28" i="7" s="1"/>
  <c r="K71" i="3"/>
  <c r="G71" i="3"/>
  <c r="O70" i="3"/>
  <c r="K70" i="3"/>
  <c r="G70" i="3"/>
  <c r="O69" i="3"/>
  <c r="K69" i="3"/>
  <c r="G69" i="3"/>
  <c r="O68" i="3"/>
  <c r="K68" i="3"/>
  <c r="G68" i="3"/>
  <c r="O67" i="3"/>
  <c r="K67" i="3"/>
  <c r="G67" i="3"/>
  <c r="O66" i="3"/>
  <c r="K66" i="3"/>
  <c r="G66" i="3"/>
  <c r="M65" i="3"/>
  <c r="I65" i="3"/>
  <c r="E65" i="3"/>
  <c r="O64" i="3"/>
  <c r="R23" i="7" s="1"/>
  <c r="BE23" i="7" s="1"/>
  <c r="K64" i="3"/>
  <c r="G64" i="3"/>
  <c r="O63" i="3"/>
  <c r="K63" i="3"/>
  <c r="G63" i="3"/>
  <c r="O62" i="3"/>
  <c r="K62" i="3"/>
  <c r="G62" i="3"/>
  <c r="O61" i="3"/>
  <c r="K61" i="3"/>
  <c r="G61" i="3"/>
  <c r="O60" i="3"/>
  <c r="K60" i="3"/>
  <c r="G60" i="3"/>
  <c r="M59" i="3"/>
  <c r="I59" i="3"/>
  <c r="E59" i="3"/>
  <c r="O58" i="3"/>
  <c r="K58" i="3"/>
  <c r="G58" i="3"/>
  <c r="O57" i="3"/>
  <c r="K57" i="3"/>
  <c r="G57" i="3"/>
  <c r="O56" i="3"/>
  <c r="K56" i="3"/>
  <c r="G56" i="3"/>
  <c r="O55" i="3"/>
  <c r="K55" i="3"/>
  <c r="G55" i="3"/>
  <c r="M54" i="3"/>
  <c r="I54" i="3"/>
  <c r="E54" i="3"/>
  <c r="O53" i="3"/>
  <c r="R20" i="7" s="1"/>
  <c r="BE20" i="7" s="1"/>
  <c r="K53" i="3"/>
  <c r="G53" i="3"/>
  <c r="O52" i="3"/>
  <c r="R19" i="7" s="1"/>
  <c r="BE19" i="7" s="1"/>
  <c r="K52" i="3"/>
  <c r="G52" i="3"/>
  <c r="O51" i="3"/>
  <c r="K51" i="3"/>
  <c r="G51" i="3"/>
  <c r="O49" i="3"/>
  <c r="K49" i="3"/>
  <c r="G49" i="3"/>
  <c r="O48" i="3"/>
  <c r="K48" i="3"/>
  <c r="G48" i="3"/>
  <c r="O47" i="3"/>
  <c r="K47" i="3"/>
  <c r="G47" i="3"/>
  <c r="M46" i="3"/>
  <c r="I46" i="3"/>
  <c r="E46" i="3"/>
  <c r="O41" i="3"/>
  <c r="K41" i="3"/>
  <c r="G41" i="3"/>
  <c r="O40" i="3"/>
  <c r="K40" i="3"/>
  <c r="G40" i="3"/>
  <c r="O39" i="3"/>
  <c r="K39" i="3"/>
  <c r="G39" i="3"/>
  <c r="O38" i="3"/>
  <c r="K38" i="3"/>
  <c r="G38" i="3"/>
  <c r="M37" i="3"/>
  <c r="I37" i="3"/>
  <c r="E37" i="3"/>
  <c r="O36" i="3"/>
  <c r="O35" i="3"/>
  <c r="K35" i="3"/>
  <c r="G35" i="3"/>
  <c r="O33" i="3"/>
  <c r="O32" i="3"/>
  <c r="K32" i="3"/>
  <c r="G32" i="3"/>
  <c r="O30" i="3"/>
  <c r="K30" i="3"/>
  <c r="G30" i="3"/>
  <c r="O29" i="3"/>
  <c r="K29" i="3"/>
  <c r="G29" i="3"/>
  <c r="O28" i="3"/>
  <c r="K28" i="3"/>
  <c r="G28" i="3"/>
  <c r="O27" i="3"/>
  <c r="K27" i="3"/>
  <c r="G27" i="3"/>
  <c r="O26" i="3"/>
  <c r="K26" i="3"/>
  <c r="G26" i="3"/>
  <c r="O25" i="3"/>
  <c r="K25" i="3"/>
  <c r="G25" i="3"/>
  <c r="M24" i="3"/>
  <c r="I24" i="3"/>
  <c r="E24" i="3"/>
  <c r="N65" i="3" l="1"/>
  <c r="N37" i="4"/>
  <c r="F37" i="4"/>
  <c r="G37" i="4" s="1"/>
  <c r="J65" i="4"/>
  <c r="K65" i="4" s="1"/>
  <c r="F37" i="5"/>
  <c r="G37" i="5" s="1"/>
  <c r="F92" i="3"/>
  <c r="F46" i="3"/>
  <c r="G46" i="3" s="1"/>
  <c r="F54" i="4"/>
  <c r="G54" i="4" s="1"/>
  <c r="J59" i="5"/>
  <c r="K59" i="5" s="1"/>
  <c r="N92" i="4"/>
  <c r="P34" i="7"/>
  <c r="L57" i="2" s="1"/>
  <c r="L53" i="2" s="1"/>
  <c r="X124" i="24" s="1"/>
  <c r="F59" i="3"/>
  <c r="G59" i="3" s="1"/>
  <c r="J59" i="3"/>
  <c r="K59" i="3" s="1"/>
  <c r="N46" i="4"/>
  <c r="O46" i="4" s="1"/>
  <c r="J92" i="3"/>
  <c r="BA39" i="7" s="1"/>
  <c r="J39" i="7" s="1"/>
  <c r="F75" i="5"/>
  <c r="G75" i="5" s="1"/>
  <c r="J54" i="4"/>
  <c r="K54" i="4" s="1"/>
  <c r="J82" i="4"/>
  <c r="K82" i="4" s="1"/>
  <c r="N65" i="5"/>
  <c r="BG24" i="7" s="1"/>
  <c r="N82" i="5"/>
  <c r="N75" i="3"/>
  <c r="M92" i="5"/>
  <c r="J54" i="3"/>
  <c r="K54" i="3" s="1"/>
  <c r="J82" i="3"/>
  <c r="K82" i="3" s="1"/>
  <c r="I92" i="3"/>
  <c r="N82" i="4"/>
  <c r="O82" i="4" s="1"/>
  <c r="N92" i="3"/>
  <c r="O92" i="3" s="1"/>
  <c r="J46" i="4"/>
  <c r="K46" i="4" s="1"/>
  <c r="J59" i="4"/>
  <c r="K59" i="4" s="1"/>
  <c r="J65" i="5"/>
  <c r="K65" i="5" s="1"/>
  <c r="I92" i="5"/>
  <c r="J37" i="3"/>
  <c r="K37" i="3" s="1"/>
  <c r="N37" i="3"/>
  <c r="N54" i="3"/>
  <c r="BE21" i="7" s="1"/>
  <c r="J92" i="4"/>
  <c r="K92" i="4" s="1"/>
  <c r="J37" i="5"/>
  <c r="K37" i="5" s="1"/>
  <c r="J54" i="5"/>
  <c r="K54" i="5" s="1"/>
  <c r="F82" i="5"/>
  <c r="G82" i="5" s="1"/>
  <c r="F59" i="5"/>
  <c r="G59" i="5" s="1"/>
  <c r="F54" i="5"/>
  <c r="G54" i="5" s="1"/>
  <c r="F82" i="4"/>
  <c r="G82" i="4" s="1"/>
  <c r="F75" i="4"/>
  <c r="G75" i="4" s="1"/>
  <c r="F46" i="4"/>
  <c r="G46" i="4" s="1"/>
  <c r="F82" i="3"/>
  <c r="G82" i="3" s="1"/>
  <c r="F65" i="3"/>
  <c r="G65" i="3" s="1"/>
  <c r="F37" i="3"/>
  <c r="G37" i="3" s="1"/>
  <c r="J46" i="3"/>
  <c r="K46" i="3" s="1"/>
  <c r="N46" i="3"/>
  <c r="R18" i="7" s="1"/>
  <c r="N92" i="5"/>
  <c r="O92" i="5" s="1"/>
  <c r="J92" i="5"/>
  <c r="F92" i="5"/>
  <c r="G92" i="5" s="1"/>
  <c r="O82" i="5"/>
  <c r="T35" i="7"/>
  <c r="BG35" i="7"/>
  <c r="J82" i="5"/>
  <c r="K82" i="5" s="1"/>
  <c r="N75" i="5"/>
  <c r="J75" i="5"/>
  <c r="K75" i="5" s="1"/>
  <c r="P29" i="7"/>
  <c r="L36" i="2" s="1"/>
  <c r="O65" i="5"/>
  <c r="T24" i="7"/>
  <c r="N59" i="5"/>
  <c r="N54" i="5"/>
  <c r="P20" i="7"/>
  <c r="L15" i="2" s="1"/>
  <c r="N46" i="5"/>
  <c r="J46" i="5"/>
  <c r="K46" i="5" s="1"/>
  <c r="N37" i="5"/>
  <c r="M92" i="4"/>
  <c r="BF39" i="7" s="1"/>
  <c r="I92" i="4"/>
  <c r="N75" i="4"/>
  <c r="P33" i="7"/>
  <c r="L61" i="2" s="1"/>
  <c r="L59" i="2" s="1"/>
  <c r="L58" i="2" s="1"/>
  <c r="AB120" i="24" s="1"/>
  <c r="J75" i="4"/>
  <c r="K75" i="4" s="1"/>
  <c r="P28" i="7"/>
  <c r="L33" i="2" s="1"/>
  <c r="L32" i="2" s="1"/>
  <c r="Z114" i="24" s="1"/>
  <c r="P30" i="7"/>
  <c r="L39" i="2" s="1"/>
  <c r="N65" i="4"/>
  <c r="P23" i="7"/>
  <c r="L38" i="2" s="1"/>
  <c r="N59" i="4"/>
  <c r="N54" i="4"/>
  <c r="P19" i="7"/>
  <c r="L14" i="2" s="1"/>
  <c r="O37" i="4"/>
  <c r="S14" i="7"/>
  <c r="BF14" i="7"/>
  <c r="J37" i="4"/>
  <c r="K37" i="4" s="1"/>
  <c r="M92" i="3"/>
  <c r="N82" i="3"/>
  <c r="O75" i="3"/>
  <c r="R31" i="7"/>
  <c r="BE31" i="7"/>
  <c r="J75" i="3"/>
  <c r="K75" i="3" s="1"/>
  <c r="O65" i="3"/>
  <c r="BE24" i="7"/>
  <c r="R24" i="7"/>
  <c r="J65" i="3"/>
  <c r="K65" i="3" s="1"/>
  <c r="N59" i="3"/>
  <c r="F54" i="3"/>
  <c r="G54" i="3" s="1"/>
  <c r="O37" i="3"/>
  <c r="R14" i="7"/>
  <c r="BE14" i="7"/>
  <c r="E92" i="4"/>
  <c r="F92" i="4"/>
  <c r="N24" i="3"/>
  <c r="N24" i="5"/>
  <c r="N24" i="4"/>
  <c r="E92" i="5"/>
  <c r="O92" i="4"/>
  <c r="G92" i="3"/>
  <c r="E92" i="3"/>
  <c r="AA39" i="7" s="1"/>
  <c r="F15" i="23"/>
  <c r="K92" i="3" l="1"/>
  <c r="BF35" i="7"/>
  <c r="R39" i="7"/>
  <c r="S35" i="7"/>
  <c r="BF18" i="7"/>
  <c r="S18" i="7"/>
  <c r="R21" i="7"/>
  <c r="O46" i="3"/>
  <c r="O54" i="3"/>
  <c r="AB122" i="24"/>
  <c r="L37" i="2"/>
  <c r="AB112" i="24" s="1"/>
  <c r="BE18" i="7"/>
  <c r="T39" i="7"/>
  <c r="BG39" i="7"/>
  <c r="K92" i="5"/>
  <c r="BC39" i="7"/>
  <c r="AC39" i="7"/>
  <c r="O75" i="5"/>
  <c r="BG31" i="7"/>
  <c r="T31" i="7"/>
  <c r="O59" i="5"/>
  <c r="BG22" i="7"/>
  <c r="T22" i="7"/>
  <c r="O54" i="5"/>
  <c r="T21" i="7"/>
  <c r="BG21" i="7"/>
  <c r="O46" i="5"/>
  <c r="BG18" i="7"/>
  <c r="T18" i="7"/>
  <c r="O37" i="5"/>
  <c r="BG14" i="7"/>
  <c r="P14" i="7" s="1"/>
  <c r="L48" i="2" s="1"/>
  <c r="L46" i="2" s="1"/>
  <c r="L45" i="2" s="1"/>
  <c r="T14" i="7"/>
  <c r="S39" i="7"/>
  <c r="G92" i="4"/>
  <c r="AB39" i="7"/>
  <c r="BB39" i="7"/>
  <c r="O75" i="4"/>
  <c r="S31" i="7"/>
  <c r="BF31" i="7"/>
  <c r="O65" i="4"/>
  <c r="S24" i="7"/>
  <c r="BF24" i="7"/>
  <c r="P24" i="7" s="1"/>
  <c r="L44" i="2" s="1"/>
  <c r="L43" i="2" s="1"/>
  <c r="L42" i="2" s="1"/>
  <c r="O59" i="4"/>
  <c r="BF22" i="7"/>
  <c r="S22" i="7"/>
  <c r="O54" i="4"/>
  <c r="BF21" i="7"/>
  <c r="S21" i="7"/>
  <c r="BE39" i="7"/>
  <c r="P39" i="7" s="1"/>
  <c r="L10" i="2" s="1"/>
  <c r="L9" i="2" s="1"/>
  <c r="X106" i="24" s="1"/>
  <c r="O82" i="3"/>
  <c r="BE35" i="7"/>
  <c r="P35" i="7" s="1"/>
  <c r="L31" i="2" s="1"/>
  <c r="L30" i="2" s="1"/>
  <c r="Z112" i="24" s="1"/>
  <c r="R35" i="7"/>
  <c r="O59" i="3"/>
  <c r="R22" i="7"/>
  <c r="BE22" i="7"/>
  <c r="O24" i="3"/>
  <c r="N11" i="3" s="1"/>
  <c r="R13" i="7"/>
  <c r="BE13" i="7"/>
  <c r="O24" i="5"/>
  <c r="N11" i="5" s="1"/>
  <c r="BG13" i="7"/>
  <c r="T13" i="7"/>
  <c r="O24" i="4"/>
  <c r="S13" i="7"/>
  <c r="BF13" i="7"/>
  <c r="X2" i="24"/>
  <c r="X18" i="24"/>
  <c r="X50" i="24"/>
  <c r="X66" i="24"/>
  <c r="P21" i="7" l="1"/>
  <c r="L64" i="2" s="1"/>
  <c r="L63" i="2" s="1"/>
  <c r="AF122" i="24" s="1"/>
  <c r="P18" i="7"/>
  <c r="L20" i="2" s="1"/>
  <c r="L19" i="2" s="1"/>
  <c r="AH106" i="24" s="1"/>
  <c r="P22" i="7"/>
  <c r="L35" i="2" s="1"/>
  <c r="L34" i="2" s="1"/>
  <c r="P31" i="7"/>
  <c r="L52" i="2" s="1"/>
  <c r="L51" i="2" s="1"/>
  <c r="L50" i="2" s="1"/>
  <c r="X120" i="24" s="1"/>
  <c r="AB116" i="24"/>
  <c r="AF112" i="24"/>
  <c r="N11" i="4"/>
  <c r="S1" i="7" s="1"/>
  <c r="L62" i="2"/>
  <c r="L16" i="2"/>
  <c r="AF104" i="24" s="1"/>
  <c r="Z116" i="24"/>
  <c r="L29" i="2"/>
  <c r="X110" i="24" s="1"/>
  <c r="AF120" i="24"/>
  <c r="AF110" i="24"/>
  <c r="M11" i="5"/>
  <c r="O11" i="5" s="1"/>
  <c r="T1" i="7"/>
  <c r="P13" i="7"/>
  <c r="L13" i="2" s="1"/>
  <c r="R1" i="7"/>
  <c r="M11" i="3"/>
  <c r="O11" i="3" s="1"/>
  <c r="C3" i="24"/>
  <c r="C51" i="24"/>
  <c r="X122" i="24" l="1"/>
  <c r="L49" i="2"/>
  <c r="AK119" i="24" s="1"/>
  <c r="M11" i="4"/>
  <c r="O11" i="4" s="1"/>
  <c r="L21" i="2"/>
  <c r="AK109" i="24" s="1"/>
  <c r="T2" i="7"/>
  <c r="R9" i="7"/>
  <c r="T9" i="7"/>
  <c r="BE9" i="7"/>
  <c r="BG9" i="7"/>
  <c r="R2" i="7"/>
  <c r="H7" i="7"/>
  <c r="AC7" i="7" s="1"/>
  <c r="H8" i="7"/>
  <c r="H10" i="7"/>
  <c r="H11" i="7"/>
  <c r="H12" i="7"/>
  <c r="H14" i="7"/>
  <c r="H18" i="7"/>
  <c r="H19" i="7"/>
  <c r="AC19" i="7" s="1"/>
  <c r="H20" i="7"/>
  <c r="AC20" i="7" s="1"/>
  <c r="H21" i="7"/>
  <c r="H23" i="7"/>
  <c r="AC23" i="7" s="1"/>
  <c r="H24" i="7"/>
  <c r="H28" i="7"/>
  <c r="AC28" i="7" s="1"/>
  <c r="H29" i="7"/>
  <c r="H30" i="7"/>
  <c r="AC30" i="7" s="1"/>
  <c r="H31" i="7"/>
  <c r="H33" i="7"/>
  <c r="AC33" i="7" s="1"/>
  <c r="H34" i="7"/>
  <c r="AC34" i="7" s="1"/>
  <c r="H35" i="7"/>
  <c r="H39" i="7"/>
  <c r="J4" i="7"/>
  <c r="BC8" i="7"/>
  <c r="BC10" i="7"/>
  <c r="BC11" i="7"/>
  <c r="BC12" i="7"/>
  <c r="BC14" i="7"/>
  <c r="BC18" i="7"/>
  <c r="BC21" i="7"/>
  <c r="BC24" i="7"/>
  <c r="BC31" i="7"/>
  <c r="BC35" i="7"/>
  <c r="AC8" i="7"/>
  <c r="AC10" i="7"/>
  <c r="AC11" i="7"/>
  <c r="AC12" i="7"/>
  <c r="AC14" i="7"/>
  <c r="AC18" i="7"/>
  <c r="AC21" i="7"/>
  <c r="AC24" i="7"/>
  <c r="AC31" i="7"/>
  <c r="AC35" i="7"/>
  <c r="N7" i="7"/>
  <c r="BC7" i="7" s="1"/>
  <c r="N8" i="7"/>
  <c r="N10" i="7"/>
  <c r="N11" i="7"/>
  <c r="N12" i="7"/>
  <c r="N14" i="7"/>
  <c r="N18" i="7"/>
  <c r="N19" i="7"/>
  <c r="BC19" i="7" s="1"/>
  <c r="N20" i="7"/>
  <c r="BC20" i="7" s="1"/>
  <c r="N21" i="7"/>
  <c r="N23" i="7"/>
  <c r="BC23" i="7" s="1"/>
  <c r="N24" i="7"/>
  <c r="N28" i="7"/>
  <c r="BC28" i="7" s="1"/>
  <c r="N30" i="7"/>
  <c r="BC30" i="7" s="1"/>
  <c r="N31" i="7"/>
  <c r="N33" i="7"/>
  <c r="BC33" i="7" s="1"/>
  <c r="N34" i="7"/>
  <c r="BC34" i="7" s="1"/>
  <c r="N35" i="7"/>
  <c r="N39" i="7"/>
  <c r="S9" i="7" l="1"/>
  <c r="BF9" i="7"/>
  <c r="P9" i="7" s="1"/>
  <c r="L12" i="2" s="1"/>
  <c r="L11" i="2" s="1"/>
  <c r="AB106" i="24" s="1"/>
  <c r="S2" i="7"/>
  <c r="BA8" i="7"/>
  <c r="BA10" i="7"/>
  <c r="BA11" i="7"/>
  <c r="BA12" i="7"/>
  <c r="BA14" i="7"/>
  <c r="BA18" i="7"/>
  <c r="BA21" i="7"/>
  <c r="BA24" i="7"/>
  <c r="BA31" i="7"/>
  <c r="BA35" i="7"/>
  <c r="AA8" i="7"/>
  <c r="AA10" i="7"/>
  <c r="AA11" i="7"/>
  <c r="AA12" i="7"/>
  <c r="AA14" i="7"/>
  <c r="AA18" i="7"/>
  <c r="AA21" i="7"/>
  <c r="AA24" i="7"/>
  <c r="AA31" i="7"/>
  <c r="AA35" i="7"/>
  <c r="L7" i="7"/>
  <c r="BA7" i="7" s="1"/>
  <c r="L8" i="7"/>
  <c r="L10" i="7"/>
  <c r="L11" i="7"/>
  <c r="L12" i="7"/>
  <c r="L14" i="7"/>
  <c r="L18" i="7"/>
  <c r="L19" i="7"/>
  <c r="BA19" i="7" s="1"/>
  <c r="L20" i="7"/>
  <c r="BA20" i="7" s="1"/>
  <c r="L21" i="7"/>
  <c r="L23" i="7"/>
  <c r="BA23" i="7" s="1"/>
  <c r="L24" i="7"/>
  <c r="L28" i="7"/>
  <c r="BA28" i="7" s="1"/>
  <c r="L30" i="7"/>
  <c r="BA30" i="7" s="1"/>
  <c r="L31" i="7"/>
  <c r="L33" i="7"/>
  <c r="BA33" i="7" s="1"/>
  <c r="L34" i="7"/>
  <c r="BA34" i="7" s="1"/>
  <c r="L35" i="7"/>
  <c r="L39" i="7"/>
  <c r="F7" i="7"/>
  <c r="AA7" i="7" s="1"/>
  <c r="F8" i="7"/>
  <c r="F10" i="7"/>
  <c r="F11" i="7"/>
  <c r="F12" i="7"/>
  <c r="F14" i="7"/>
  <c r="F18" i="7"/>
  <c r="F19" i="7"/>
  <c r="AA19" i="7" s="1"/>
  <c r="F20" i="7"/>
  <c r="AA20" i="7" s="1"/>
  <c r="F21" i="7"/>
  <c r="F23" i="7"/>
  <c r="AA23" i="7" s="1"/>
  <c r="F24" i="7"/>
  <c r="F28" i="7"/>
  <c r="AA28" i="7" s="1"/>
  <c r="F29" i="7"/>
  <c r="F30" i="7"/>
  <c r="AA30" i="7" s="1"/>
  <c r="F31" i="7"/>
  <c r="F33" i="7"/>
  <c r="AA33" i="7" s="1"/>
  <c r="F34" i="7"/>
  <c r="AA34" i="7" s="1"/>
  <c r="F35" i="7"/>
  <c r="F39" i="7"/>
  <c r="Z106" i="24" l="1"/>
  <c r="L8" i="2"/>
  <c r="L7" i="2" s="1"/>
  <c r="L6" i="2" s="1"/>
  <c r="X101" i="24" s="1"/>
  <c r="K25" i="7"/>
  <c r="L25" i="7" s="1"/>
  <c r="M25" i="7" s="1"/>
  <c r="N25" i="7" s="1"/>
  <c r="K26" i="7"/>
  <c r="L26" i="7" s="1"/>
  <c r="M26" i="7" s="1"/>
  <c r="N26" i="7" s="1"/>
  <c r="K27" i="7"/>
  <c r="L27" i="7" s="1"/>
  <c r="M27" i="7" s="1"/>
  <c r="N27" i="7" s="1"/>
  <c r="K29" i="7"/>
  <c r="K32" i="7"/>
  <c r="L32" i="7" s="1"/>
  <c r="M32" i="7" s="1"/>
  <c r="N32" i="7" s="1"/>
  <c r="K39" i="7"/>
  <c r="AK103" i="24" l="1"/>
  <c r="X104" i="24"/>
  <c r="BC29" i="7"/>
  <c r="BB29" i="7"/>
  <c r="BA29" i="7"/>
  <c r="D4" i="7"/>
  <c r="E25" i="7"/>
  <c r="E26" i="7"/>
  <c r="E27" i="7"/>
  <c r="E29" i="7"/>
  <c r="E32" i="7"/>
  <c r="E39" i="7"/>
  <c r="AC29" i="7" l="1"/>
  <c r="F26" i="7"/>
  <c r="AA26" i="7" s="1"/>
  <c r="H26" i="7"/>
  <c r="AC26" i="7" s="1"/>
  <c r="G26" i="7"/>
  <c r="AB26" i="7" s="1"/>
  <c r="H32" i="7"/>
  <c r="AC32" i="7" s="1"/>
  <c r="G32" i="7"/>
  <c r="AB32" i="7" s="1"/>
  <c r="F32" i="7"/>
  <c r="AA32" i="7" s="1"/>
  <c r="AA29" i="7"/>
  <c r="H27" i="7"/>
  <c r="AC27" i="7" s="1"/>
  <c r="F27" i="7"/>
  <c r="AA27" i="7" s="1"/>
  <c r="G27" i="7"/>
  <c r="AB27" i="7" s="1"/>
  <c r="H25" i="7"/>
  <c r="AC25" i="7" s="1"/>
  <c r="G25" i="7"/>
  <c r="AB25" i="7" s="1"/>
  <c r="F25" i="7"/>
  <c r="AA25" i="7" s="1"/>
  <c r="D25" i="7" l="1"/>
  <c r="D26" i="7"/>
  <c r="D32" i="7"/>
  <c r="AV233" i="22" l="1"/>
  <c r="AU233" i="22"/>
  <c r="AV232" i="22"/>
  <c r="AU232" i="22"/>
  <c r="AV231" i="22"/>
  <c r="AU231" i="22"/>
  <c r="AV230" i="22"/>
  <c r="AU230" i="22"/>
  <c r="AV229" i="22"/>
  <c r="AU229" i="22"/>
  <c r="AV228" i="22"/>
  <c r="AU228" i="22"/>
  <c r="AV227" i="22"/>
  <c r="AU227" i="22"/>
  <c r="AV226" i="22"/>
  <c r="AU226" i="22"/>
  <c r="AV225" i="22"/>
  <c r="AU225" i="22"/>
  <c r="AV224" i="22"/>
  <c r="AU224" i="22"/>
  <c r="AV223" i="22"/>
  <c r="AU223" i="22"/>
  <c r="AV222" i="22"/>
  <c r="AU222" i="22"/>
  <c r="AV221" i="22"/>
  <c r="AU221" i="22"/>
  <c r="AV220" i="22"/>
  <c r="AU220" i="22"/>
  <c r="AV219" i="22"/>
  <c r="AU219" i="22"/>
  <c r="AV218" i="22"/>
  <c r="AU218" i="22"/>
  <c r="AV217" i="22"/>
  <c r="AU217" i="22"/>
  <c r="AV216" i="22"/>
  <c r="AU216" i="22"/>
  <c r="AV215" i="22"/>
  <c r="AU215" i="22"/>
  <c r="AV214" i="22"/>
  <c r="AU214" i="22"/>
  <c r="AV213" i="22"/>
  <c r="AU213" i="22"/>
  <c r="AV212" i="22"/>
  <c r="AU212" i="22"/>
  <c r="AV211" i="22"/>
  <c r="AU211" i="22"/>
  <c r="AV210" i="22"/>
  <c r="AU210" i="22"/>
  <c r="AV209" i="22"/>
  <c r="AU209" i="22"/>
  <c r="AV208" i="22"/>
  <c r="AU208" i="22"/>
  <c r="AV207" i="22"/>
  <c r="AU207" i="22"/>
  <c r="AV206" i="22"/>
  <c r="AU206" i="22"/>
  <c r="AV115" i="22"/>
  <c r="AU115" i="22"/>
  <c r="AV114" i="22"/>
  <c r="AU114" i="22"/>
  <c r="AV113" i="22"/>
  <c r="AU113" i="22"/>
  <c r="AV112" i="22"/>
  <c r="AU112" i="22"/>
  <c r="AV111" i="22"/>
  <c r="AU111" i="22"/>
  <c r="AV110" i="22"/>
  <c r="AU110" i="22"/>
  <c r="AV109" i="22"/>
  <c r="AU109" i="22"/>
  <c r="AV108" i="22"/>
  <c r="AU108" i="22"/>
  <c r="AV107" i="22"/>
  <c r="AU107" i="22"/>
  <c r="AV106" i="22"/>
  <c r="AU106" i="22"/>
  <c r="AV45" i="22"/>
  <c r="AU45" i="22"/>
  <c r="AV44" i="22"/>
  <c r="AU44" i="22"/>
  <c r="AV43" i="22"/>
  <c r="AU43" i="22"/>
  <c r="AV42" i="22"/>
  <c r="AU42" i="22"/>
  <c r="AV41" i="22"/>
  <c r="AU41" i="22"/>
  <c r="AV40" i="22"/>
  <c r="AU40" i="22"/>
  <c r="AV39" i="22"/>
  <c r="AU39" i="22"/>
  <c r="AV38" i="22"/>
  <c r="AU38" i="22"/>
  <c r="AV37" i="22"/>
  <c r="AU37" i="22"/>
  <c r="AV36" i="22"/>
  <c r="AU36" i="22"/>
  <c r="AV35" i="22"/>
  <c r="AU35" i="22"/>
  <c r="AV34" i="22"/>
  <c r="AU34" i="22"/>
  <c r="AV33" i="22"/>
  <c r="AU33" i="22"/>
  <c r="AV32" i="22"/>
  <c r="AU32" i="22"/>
  <c r="AV31" i="22"/>
  <c r="AU31" i="22"/>
  <c r="AV30" i="22"/>
  <c r="AU30" i="22"/>
  <c r="AV29" i="22"/>
  <c r="AU29" i="22"/>
  <c r="AV28" i="22"/>
  <c r="AU28" i="22"/>
  <c r="AV27" i="22"/>
  <c r="AU27" i="22"/>
  <c r="AV26" i="22"/>
  <c r="AU26" i="22"/>
  <c r="AV25" i="22"/>
  <c r="AU25" i="22"/>
  <c r="AV24" i="22"/>
  <c r="AU24" i="22"/>
  <c r="AV23" i="22"/>
  <c r="AU23" i="22"/>
  <c r="AV22" i="22"/>
  <c r="AU22" i="22"/>
  <c r="AV21" i="22"/>
  <c r="AU21" i="22"/>
  <c r="AV20" i="22"/>
  <c r="AU20" i="22"/>
  <c r="AV19" i="22"/>
  <c r="AU19" i="22"/>
  <c r="AV18" i="22"/>
  <c r="AU18" i="22"/>
  <c r="AV17" i="22"/>
  <c r="AU17" i="22"/>
  <c r="AV16" i="22"/>
  <c r="AU16" i="22"/>
  <c r="AV15" i="22"/>
  <c r="AU15" i="22"/>
  <c r="AV14" i="22"/>
  <c r="AU14" i="22"/>
  <c r="AV13" i="22"/>
  <c r="AU13" i="22"/>
  <c r="AV12" i="22"/>
  <c r="AU12" i="22"/>
  <c r="AV11" i="22"/>
  <c r="AU11" i="22"/>
  <c r="AV10" i="22"/>
  <c r="AU10" i="22"/>
  <c r="AV9" i="22"/>
  <c r="AU9" i="22"/>
  <c r="AV8" i="22"/>
  <c r="AU8" i="22"/>
  <c r="AV7" i="22"/>
  <c r="AU7" i="22"/>
  <c r="AV6" i="22"/>
  <c r="AU6" i="22"/>
  <c r="AU3" i="22" s="1"/>
  <c r="J36" i="3" s="1"/>
  <c r="K36" i="3" s="1"/>
  <c r="AV3" i="22" l="1"/>
  <c r="J33" i="3" s="1"/>
  <c r="K33" i="3" s="1"/>
  <c r="AU103" i="22"/>
  <c r="J36" i="4" s="1"/>
  <c r="K36" i="4" s="1"/>
  <c r="AV103" i="22"/>
  <c r="J33" i="4" s="1"/>
  <c r="K33" i="4" s="1"/>
  <c r="J24" i="4" s="1"/>
  <c r="K24" i="4" s="1"/>
  <c r="J11" i="4" s="1"/>
  <c r="I11" i="4" s="1"/>
  <c r="K11" i="4" s="1"/>
  <c r="AU203" i="22"/>
  <c r="J36" i="5" s="1"/>
  <c r="K36" i="5" s="1"/>
  <c r="J24" i="3"/>
  <c r="K24" i="3" s="1"/>
  <c r="J11" i="3" s="1"/>
  <c r="I11" i="3" s="1"/>
  <c r="K11" i="3" s="1"/>
  <c r="AV203" i="22"/>
  <c r="J33" i="5" s="1"/>
  <c r="K33" i="5" s="1"/>
  <c r="J24" i="5" s="1"/>
  <c r="K24" i="5" s="1"/>
  <c r="J11" i="5" s="1"/>
  <c r="I11" i="5" s="1"/>
  <c r="K11" i="5" s="1"/>
  <c r="M34" i="7"/>
  <c r="BB34" i="7" s="1"/>
  <c r="J34" i="7" s="1"/>
  <c r="J57" i="2" s="1"/>
  <c r="G34" i="7"/>
  <c r="AB34" i="7" s="1"/>
  <c r="M33" i="7"/>
  <c r="BB33" i="7" s="1"/>
  <c r="J33" i="7" s="1"/>
  <c r="J61" i="2" s="1"/>
  <c r="G33" i="7"/>
  <c r="AB33" i="7" s="1"/>
  <c r="D33" i="7" s="1"/>
  <c r="M30" i="7"/>
  <c r="BB30" i="7" s="1"/>
  <c r="J30" i="7" s="1"/>
  <c r="J39" i="2" s="1"/>
  <c r="G30" i="7"/>
  <c r="AB30" i="7" s="1"/>
  <c r="D30" i="7" s="1"/>
  <c r="M28" i="7"/>
  <c r="BB28" i="7" s="1"/>
  <c r="J28" i="7" s="1"/>
  <c r="J33" i="2" s="1"/>
  <c r="J32" i="2" s="1"/>
  <c r="Z64" i="24" s="1"/>
  <c r="G28" i="7"/>
  <c r="AB28" i="7" s="1"/>
  <c r="M23" i="7"/>
  <c r="BB23" i="7" s="1"/>
  <c r="J23" i="7" s="1"/>
  <c r="J38" i="2" s="1"/>
  <c r="G23" i="7"/>
  <c r="AB23" i="7" s="1"/>
  <c r="D23" i="7" s="1"/>
  <c r="M20" i="7"/>
  <c r="BB20" i="7" s="1"/>
  <c r="J20" i="7" s="1"/>
  <c r="J15" i="2" s="1"/>
  <c r="G20" i="7"/>
  <c r="AB20" i="7" s="1"/>
  <c r="D20" i="7" s="1"/>
  <c r="M19" i="7"/>
  <c r="BB19" i="7" s="1"/>
  <c r="J19" i="7" s="1"/>
  <c r="J14" i="2" s="1"/>
  <c r="G19" i="7"/>
  <c r="AB19" i="7" s="1"/>
  <c r="D19" i="7" s="1"/>
  <c r="M7" i="7"/>
  <c r="BB7" i="7" s="1"/>
  <c r="J7" i="7" s="1"/>
  <c r="J47" i="2" s="1"/>
  <c r="G7" i="7"/>
  <c r="AB7" i="7" s="1"/>
  <c r="D7" i="7" s="1"/>
  <c r="G22" i="7" l="1"/>
  <c r="M35" i="7"/>
  <c r="G24" i="7"/>
  <c r="BB35" i="7"/>
  <c r="J35" i="7" s="1"/>
  <c r="J31" i="2" s="1"/>
  <c r="J30" i="2" s="1"/>
  <c r="Z62" i="24" s="1"/>
  <c r="M10" i="7"/>
  <c r="BB10" i="7"/>
  <c r="J10" i="7" s="1"/>
  <c r="J54" i="2" s="1"/>
  <c r="AB11" i="7"/>
  <c r="D11" i="7" s="1"/>
  <c r="G11" i="7"/>
  <c r="BB12" i="7"/>
  <c r="J12" i="7" s="1"/>
  <c r="J56" i="2" s="1"/>
  <c r="M12" i="7"/>
  <c r="AB10" i="7"/>
  <c r="D10" i="7" s="1"/>
  <c r="G10" i="7"/>
  <c r="AB12" i="7"/>
  <c r="D12" i="7" s="1"/>
  <c r="G12" i="7"/>
  <c r="BB14" i="7"/>
  <c r="J14" i="7" s="1"/>
  <c r="J48" i="2" s="1"/>
  <c r="J46" i="2" s="1"/>
  <c r="M14" i="7"/>
  <c r="M11" i="7"/>
  <c r="BB11" i="7"/>
  <c r="J11" i="7" s="1"/>
  <c r="J55" i="2" s="1"/>
  <c r="M18" i="7"/>
  <c r="BB18" i="7"/>
  <c r="J18" i="7" s="1"/>
  <c r="J20" i="2" s="1"/>
  <c r="J19" i="2" s="1"/>
  <c r="AH56" i="24" s="1"/>
  <c r="M21" i="7"/>
  <c r="BB21" i="7"/>
  <c r="J21" i="7" s="1"/>
  <c r="J64" i="2" s="1"/>
  <c r="J63" i="2" s="1"/>
  <c r="AB31" i="7"/>
  <c r="D31" i="7" s="1"/>
  <c r="G31" i="7"/>
  <c r="AB18" i="7"/>
  <c r="D18" i="7" s="1"/>
  <c r="G18" i="7"/>
  <c r="AB21" i="7"/>
  <c r="D21" i="7" s="1"/>
  <c r="G21" i="7"/>
  <c r="J37" i="2"/>
  <c r="AB62" i="24" s="1"/>
  <c r="BB8" i="7"/>
  <c r="J8" i="7" s="1"/>
  <c r="J41" i="2" s="1"/>
  <c r="J40" i="2" s="1"/>
  <c r="AB64" i="24" s="1"/>
  <c r="M8" i="7"/>
  <c r="G29" i="7"/>
  <c r="BC22" i="7"/>
  <c r="N22" i="7"/>
  <c r="AC22" i="7"/>
  <c r="H22" i="7"/>
  <c r="BB22" i="7"/>
  <c r="M22" i="7"/>
  <c r="AA22" i="7"/>
  <c r="F22" i="7"/>
  <c r="BA22" i="7"/>
  <c r="L22" i="7"/>
  <c r="D39" i="7"/>
  <c r="AB29" i="7" l="1"/>
  <c r="D29" i="7" s="1"/>
  <c r="AB22" i="7"/>
  <c r="J10" i="2"/>
  <c r="J9" i="2" s="1"/>
  <c r="X56" i="24" s="1"/>
  <c r="M39" i="7"/>
  <c r="AB24" i="7"/>
  <c r="D24" i="7" s="1"/>
  <c r="BB31" i="7"/>
  <c r="J31" i="7" s="1"/>
  <c r="J52" i="2" s="1"/>
  <c r="J51" i="2" s="1"/>
  <c r="M31" i="7"/>
  <c r="G39" i="7"/>
  <c r="AB35" i="7"/>
  <c r="D35" i="7" s="1"/>
  <c r="G35" i="7"/>
  <c r="G14" i="7"/>
  <c r="AB14" i="7"/>
  <c r="D14" i="7" s="1"/>
  <c r="BB24" i="7"/>
  <c r="J24" i="7" s="1"/>
  <c r="J44" i="2" s="1"/>
  <c r="J43" i="2" s="1"/>
  <c r="M24" i="7"/>
  <c r="J62" i="2"/>
  <c r="AF70" i="24" s="1"/>
  <c r="AF72" i="24"/>
  <c r="J53" i="2"/>
  <c r="X74" i="24" s="1"/>
  <c r="J45" i="2"/>
  <c r="AF60" i="24" s="1"/>
  <c r="AF62" i="24"/>
  <c r="AB8" i="7"/>
  <c r="D8" i="7" s="1"/>
  <c r="G8" i="7"/>
  <c r="J22" i="7"/>
  <c r="J35" i="2" s="1"/>
  <c r="D22" i="7"/>
  <c r="N13" i="7"/>
  <c r="BC13" i="7"/>
  <c r="BB13" i="7"/>
  <c r="M13" i="7"/>
  <c r="L13" i="7"/>
  <c r="BA13" i="7"/>
  <c r="J13" i="7" l="1"/>
  <c r="J13" i="2" s="1"/>
  <c r="AB66" i="24"/>
  <c r="J42" i="2"/>
  <c r="X72" i="24"/>
  <c r="J50" i="2"/>
  <c r="N9" i="7"/>
  <c r="BC9" i="7"/>
  <c r="BB9" i="7"/>
  <c r="M9" i="7"/>
  <c r="N1" i="7"/>
  <c r="X70" i="24" l="1"/>
  <c r="M1" i="7"/>
  <c r="L1" i="7"/>
  <c r="H1" i="7"/>
  <c r="L9" i="7"/>
  <c r="BA9" i="7"/>
  <c r="J9" i="7" s="1"/>
  <c r="J12" i="2" s="1"/>
  <c r="J11" i="2" s="1"/>
  <c r="L2" i="7" l="1"/>
  <c r="H2" i="7"/>
  <c r="N2" i="7"/>
  <c r="M2" i="7"/>
  <c r="Z56" i="24"/>
  <c r="AB56" i="24"/>
  <c r="J8" i="2"/>
  <c r="F13" i="23"/>
  <c r="F14" i="23"/>
  <c r="X54" i="24" l="1"/>
  <c r="G64" i="2"/>
  <c r="F64" i="2"/>
  <c r="E64" i="2"/>
  <c r="H61" i="2"/>
  <c r="G61" i="2"/>
  <c r="F61" i="2"/>
  <c r="E61" i="2"/>
  <c r="H60" i="2"/>
  <c r="G60" i="2"/>
  <c r="F60" i="2"/>
  <c r="E60" i="2"/>
  <c r="G57" i="2"/>
  <c r="F57" i="2"/>
  <c r="E57" i="2"/>
  <c r="G56" i="2"/>
  <c r="F56" i="2"/>
  <c r="E56" i="2"/>
  <c r="G55" i="2"/>
  <c r="F55" i="2"/>
  <c r="E55" i="2"/>
  <c r="G54" i="2"/>
  <c r="F54" i="2"/>
  <c r="E54" i="2"/>
  <c r="H52" i="2"/>
  <c r="G52" i="2"/>
  <c r="F52" i="2"/>
  <c r="E52" i="2"/>
  <c r="G48" i="2"/>
  <c r="F48" i="2"/>
  <c r="E48" i="2"/>
  <c r="G47" i="2"/>
  <c r="F47" i="2"/>
  <c r="E47" i="2"/>
  <c r="G44" i="2"/>
  <c r="F44" i="2"/>
  <c r="E44" i="2"/>
  <c r="G41" i="2"/>
  <c r="F41" i="2"/>
  <c r="E41" i="2"/>
  <c r="H39" i="2"/>
  <c r="G39" i="2"/>
  <c r="F39" i="2"/>
  <c r="E39" i="2"/>
  <c r="G38" i="2"/>
  <c r="F38" i="2"/>
  <c r="E38" i="2"/>
  <c r="H36" i="2"/>
  <c r="G36" i="2"/>
  <c r="F36" i="2"/>
  <c r="E36" i="2"/>
  <c r="G35" i="2"/>
  <c r="F35" i="2"/>
  <c r="E35" i="2"/>
  <c r="G33" i="2"/>
  <c r="F33" i="2"/>
  <c r="E33" i="2"/>
  <c r="G31" i="2"/>
  <c r="F31" i="2"/>
  <c r="E31" i="2"/>
  <c r="G26" i="2"/>
  <c r="F26" i="2"/>
  <c r="E26" i="2"/>
  <c r="G24" i="2"/>
  <c r="F24" i="2"/>
  <c r="E24" i="2"/>
  <c r="H20" i="2"/>
  <c r="G20" i="2"/>
  <c r="F20" i="2"/>
  <c r="E20" i="2"/>
  <c r="G18" i="2"/>
  <c r="F18" i="2"/>
  <c r="E18" i="2"/>
  <c r="G15" i="2"/>
  <c r="F15" i="2"/>
  <c r="E15" i="2"/>
  <c r="H14" i="2"/>
  <c r="G14" i="2"/>
  <c r="F14" i="2"/>
  <c r="E14" i="2"/>
  <c r="G13" i="2"/>
  <c r="F13" i="2"/>
  <c r="E13" i="2"/>
  <c r="G12" i="2"/>
  <c r="F12" i="2"/>
  <c r="E12" i="2"/>
  <c r="G10" i="2"/>
  <c r="F10" i="2"/>
  <c r="E10" i="2"/>
  <c r="G5" i="2"/>
  <c r="F5" i="2"/>
  <c r="E5" i="2"/>
  <c r="H59" i="2" l="1"/>
  <c r="H51" i="2"/>
  <c r="X24" i="24" s="1"/>
  <c r="H19" i="2"/>
  <c r="AH8" i="24" s="1"/>
  <c r="H58" i="2" l="1"/>
  <c r="AB22" i="24" s="1"/>
  <c r="AB24" i="24"/>
  <c r="F33" i="5" l="1"/>
  <c r="G33" i="5" s="1"/>
  <c r="F36" i="5"/>
  <c r="G36" i="5" s="1"/>
  <c r="V3" i="22"/>
  <c r="F33" i="3" s="1"/>
  <c r="G33" i="3" s="1"/>
  <c r="U3" i="22"/>
  <c r="F36" i="3" s="1"/>
  <c r="G36" i="3" s="1"/>
  <c r="F24" i="3" l="1"/>
  <c r="F36" i="4"/>
  <c r="G36" i="4" s="1"/>
  <c r="F24" i="5"/>
  <c r="F33" i="4"/>
  <c r="G33" i="4" s="1"/>
  <c r="H56" i="2"/>
  <c r="F24" i="4" l="1"/>
  <c r="G24" i="4" s="1"/>
  <c r="F11" i="4" s="1"/>
  <c r="G24" i="5"/>
  <c r="F11" i="5" s="1"/>
  <c r="AC13" i="7"/>
  <c r="H13" i="7"/>
  <c r="G24" i="3"/>
  <c r="F11" i="3" s="1"/>
  <c r="F13" i="7"/>
  <c r="AA13" i="7"/>
  <c r="H38" i="2"/>
  <c r="H37" i="2" s="1"/>
  <c r="AB14" i="24" s="1"/>
  <c r="G13" i="7" l="1"/>
  <c r="AB13" i="7"/>
  <c r="D13" i="7" s="1"/>
  <c r="H13" i="2" s="1"/>
  <c r="E11" i="3"/>
  <c r="G11" i="3" s="1"/>
  <c r="F1" i="7"/>
  <c r="E11" i="5"/>
  <c r="G11" i="5" s="1"/>
  <c r="E11" i="4"/>
  <c r="G11" i="4" s="1"/>
  <c r="G1" i="7"/>
  <c r="H15" i="2"/>
  <c r="H31" i="2"/>
  <c r="H30" i="2" s="1"/>
  <c r="Z14" i="24" s="1"/>
  <c r="D34" i="7"/>
  <c r="AA9" i="7" l="1"/>
  <c r="AC9" i="7"/>
  <c r="H9" i="7"/>
  <c r="F9" i="7"/>
  <c r="G2" i="7"/>
  <c r="G9" i="7"/>
  <c r="AB9" i="7"/>
  <c r="F2" i="7"/>
  <c r="H44" i="2"/>
  <c r="H43" i="2" s="1"/>
  <c r="H10" i="2"/>
  <c r="H9" i="2" s="1"/>
  <c r="X8" i="24" s="1"/>
  <c r="H41" i="2"/>
  <c r="H40" i="2" s="1"/>
  <c r="AB16" i="24" s="1"/>
  <c r="H35" i="2"/>
  <c r="H34" i="2" s="1"/>
  <c r="Z18" i="24" s="1"/>
  <c r="H64" i="2"/>
  <c r="H63" i="2" s="1"/>
  <c r="H18" i="2"/>
  <c r="H17" i="2" s="1"/>
  <c r="H47" i="2"/>
  <c r="D9" i="7" l="1"/>
  <c r="H16" i="2"/>
  <c r="AF6" i="24" s="1"/>
  <c r="AF8" i="24"/>
  <c r="H62" i="2"/>
  <c r="AF22" i="24" s="1"/>
  <c r="AF24" i="24"/>
  <c r="H42" i="2"/>
  <c r="AB18" i="24"/>
  <c r="D28" i="7"/>
  <c r="H24" i="2"/>
  <c r="H23" i="2" s="1"/>
  <c r="X14" i="24" s="1"/>
  <c r="H48" i="2" l="1"/>
  <c r="H46" i="2" s="1"/>
  <c r="H45" i="2" l="1"/>
  <c r="AF12" i="24" s="1"/>
  <c r="AF14" i="24"/>
  <c r="H54" i="2"/>
  <c r="D27" i="7" l="1"/>
  <c r="H57" i="2" l="1"/>
  <c r="H33" i="2"/>
  <c r="H32" i="2" s="1"/>
  <c r="H29" i="2" l="1"/>
  <c r="Z16" i="24"/>
  <c r="H26" i="2"/>
  <c r="H25" i="2" s="1"/>
  <c r="H22" i="2" l="1"/>
  <c r="H21" i="2" s="1"/>
  <c r="AK11" i="24" s="1"/>
  <c r="X16" i="24"/>
  <c r="H55" i="2"/>
  <c r="H53" i="2" s="1"/>
  <c r="H12" i="2"/>
  <c r="H11" i="2" s="1"/>
  <c r="X12" i="24" l="1"/>
  <c r="H8" i="2"/>
  <c r="AB8" i="24"/>
  <c r="Z8" i="24"/>
  <c r="H50" i="2"/>
  <c r="X26" i="24"/>
  <c r="H49" i="2" l="1"/>
  <c r="AK21" i="24" s="1"/>
  <c r="X22" i="24"/>
  <c r="H7" i="2"/>
  <c r="AK5" i="24"/>
  <c r="X6" i="24"/>
  <c r="J29" i="7"/>
  <c r="J36" i="2" s="1"/>
  <c r="J34" i="2" s="1"/>
  <c r="H6" i="2" l="1"/>
  <c r="X3" i="24" s="1"/>
  <c r="Z66" i="24"/>
  <c r="J29" i="2"/>
  <c r="BA25" i="7"/>
  <c r="BC26" i="7"/>
  <c r="BB26" i="7"/>
  <c r="BC27" i="7"/>
  <c r="BC25" i="7"/>
  <c r="BB27" i="7"/>
  <c r="BA27" i="7"/>
  <c r="BA26" i="7"/>
  <c r="J26" i="7" s="1"/>
  <c r="J24" i="2" s="1"/>
  <c r="J23" i="2" s="1"/>
  <c r="BB25" i="7"/>
  <c r="BC32" i="7"/>
  <c r="BA32" i="7"/>
  <c r="BB32" i="7"/>
  <c r="J27" i="7" l="1"/>
  <c r="J26" i="2" s="1"/>
  <c r="J25" i="2" s="1"/>
  <c r="X64" i="24" s="1"/>
  <c r="X62" i="24"/>
  <c r="J32" i="7"/>
  <c r="J60" i="2" s="1"/>
  <c r="J59" i="2" s="1"/>
  <c r="J25" i="7"/>
  <c r="J18" i="2" s="1"/>
  <c r="J17" i="2" s="1"/>
  <c r="AF56" i="24" s="1"/>
  <c r="J22" i="2" l="1"/>
  <c r="X60" i="24" s="1"/>
  <c r="J58" i="2"/>
  <c r="AB72" i="24"/>
  <c r="J16" i="2"/>
  <c r="J7" i="2" s="1"/>
  <c r="AK53" i="24" s="1"/>
  <c r="J21" i="2" l="1"/>
  <c r="AK59" i="24" s="1"/>
  <c r="AF54" i="24"/>
  <c r="AB70" i="24"/>
  <c r="J49" i="2"/>
  <c r="AK69" i="24" s="1"/>
  <c r="J6" i="2" l="1"/>
  <c r="X51" i="24" s="1"/>
</calcChain>
</file>

<file path=xl/sharedStrings.xml><?xml version="1.0" encoding="utf-8"?>
<sst xmlns="http://schemas.openxmlformats.org/spreadsheetml/2006/main" count="2522" uniqueCount="601">
  <si>
    <t>Indicadores dos Programas de Calidade</t>
  </si>
  <si>
    <t>Meta</t>
  </si>
  <si>
    <t>Resultado</t>
  </si>
  <si>
    <t>I3</t>
  </si>
  <si>
    <t>DO-0205: Xestión da mobilidade</t>
  </si>
  <si>
    <t>I4</t>
  </si>
  <si>
    <t>I6</t>
  </si>
  <si>
    <t>PE-02 Xestión de PDI</t>
  </si>
  <si>
    <t>I7</t>
  </si>
  <si>
    <t>PE-01 Xestión do PAS</t>
  </si>
  <si>
    <t>I8</t>
  </si>
  <si>
    <t>DO-0201 Planificación e desenvolvemento da ensinanza</t>
  </si>
  <si>
    <t>%</t>
  </si>
  <si>
    <t>I9</t>
  </si>
  <si>
    <t>I10</t>
  </si>
  <si>
    <t>I11</t>
  </si>
  <si>
    <t xml:space="preserve">Distribución de alumnado por centros de prácticas </t>
  </si>
  <si>
    <t>DO-0204 Xestión de prácticas</t>
  </si>
  <si>
    <t>I12</t>
  </si>
  <si>
    <t>I13</t>
  </si>
  <si>
    <t>Indicadores institucionais da Universidade de Vigo</t>
  </si>
  <si>
    <t>Índice de satisfacción cos recursos materiais e servizos</t>
  </si>
  <si>
    <t>IA-01: Xestión dos recursos materiais e dos servizos</t>
  </si>
  <si>
    <t>DO-0203: Orientación do estudantado e atención ás NEAE</t>
  </si>
  <si>
    <t>DO-0204: Xestión das prácticas académicas</t>
  </si>
  <si>
    <t>Índice de satisfacción coa promoción da titulación e a información pública na web</t>
  </si>
  <si>
    <t>Indicadores do programa  estratéxico de centro</t>
  </si>
  <si>
    <t>MC-02: Xestión das queixas, suxestións e parabéns</t>
  </si>
  <si>
    <t>DO-0101: Deseño, verificación, modificación e acreditación das titulacións oficiais</t>
  </si>
  <si>
    <t>DO-0102: Seguimento e mellora das titulacións</t>
  </si>
  <si>
    <t>DO-0103: Suspensión e extinción dunha titulación</t>
  </si>
  <si>
    <t>DO-0202 Promoción das titulacións</t>
  </si>
  <si>
    <t>% Rexistros en estado completado na aplicación SGIC</t>
  </si>
  <si>
    <t xml:space="preserve"> Indicadores do programa estratexico do centro</t>
  </si>
  <si>
    <t>DE-01: Programación e desenvolvemento estratéxico</t>
  </si>
  <si>
    <t>Indicador 1</t>
  </si>
  <si>
    <t>Indicador 2</t>
  </si>
  <si>
    <t>Indicador 3</t>
  </si>
  <si>
    <t>Indicador 4</t>
  </si>
  <si>
    <t>Indicador 5</t>
  </si>
  <si>
    <t>Indicador 6</t>
  </si>
  <si>
    <t>Indicador 7</t>
  </si>
  <si>
    <t>Indicador 8</t>
  </si>
  <si>
    <t>Indicador 9</t>
  </si>
  <si>
    <t>Indicador 10</t>
  </si>
  <si>
    <t>Procesos Estratéxicos</t>
  </si>
  <si>
    <t>Dirección Estratéxica (DE)</t>
  </si>
  <si>
    <t>DE-01: Programación estratéxica</t>
  </si>
  <si>
    <t>DE-02: Seguimento e medición e DE-03: Revisión do sistema (IRD)</t>
  </si>
  <si>
    <t>Resultados de inserción laboral</t>
  </si>
  <si>
    <t>Taxa de abandono  (Egreso)</t>
  </si>
  <si>
    <t>Taxa de cambio de estudo</t>
  </si>
  <si>
    <t>Xestión da Calidade e mellora continua (MC)</t>
  </si>
  <si>
    <t>MC-02 Xestión QSPs</t>
  </si>
  <si>
    <t>MC-05 Medición satisfacción</t>
  </si>
  <si>
    <t>Procesos  Chave</t>
  </si>
  <si>
    <t>DO-01: Xestión dos programas formativos</t>
  </si>
  <si>
    <t>DO-0101 Titulacións</t>
  </si>
  <si>
    <t>DO-0102 Seguimento</t>
  </si>
  <si>
    <t>DO-0103 Extinción</t>
  </si>
  <si>
    <t xml:space="preserve">DO-02:Planificación e desenvolvemento do ensino </t>
  </si>
  <si>
    <t>DO-0201 Planificación</t>
  </si>
  <si>
    <t>Resultados EAD</t>
  </si>
  <si>
    <t>DO-0202 Promoción</t>
  </si>
  <si>
    <t>DO-0203 Orientación</t>
  </si>
  <si>
    <t>DO-0204 Prácticas</t>
  </si>
  <si>
    <t>DO-0205 Mobilidade</t>
  </si>
  <si>
    <t xml:space="preserve">DO-03: Información pública e rendemento de contas </t>
  </si>
  <si>
    <t>DO-0301: Información pública e rendemento de contas</t>
  </si>
  <si>
    <t>Xestión Académica (AC)</t>
  </si>
  <si>
    <t>Procesos Soporte</t>
  </si>
  <si>
    <t>Xestión do persoal (PE)</t>
  </si>
  <si>
    <t>PE-02 PDI</t>
  </si>
  <si>
    <t xml:space="preserve">PE-01 PAS </t>
  </si>
  <si>
    <t>Xestión Documental (XD)</t>
  </si>
  <si>
    <t>Xestión da infraestrutura (IA)</t>
  </si>
  <si>
    <t>IA-01 Recursos e servizos</t>
  </si>
  <si>
    <t>I5</t>
  </si>
  <si>
    <t>I3-1</t>
  </si>
  <si>
    <t>I3-2</t>
  </si>
  <si>
    <t>Resultados dos indicadores do SGC</t>
  </si>
  <si>
    <t>I7-1</t>
  </si>
  <si>
    <t>I7-2</t>
  </si>
  <si>
    <t>Indicadores de mobilidade do estudantado</t>
  </si>
  <si>
    <t xml:space="preserve">Indicadores de mobilidade do PDI </t>
  </si>
  <si>
    <t>I8-1</t>
  </si>
  <si>
    <t>I8-2</t>
  </si>
  <si>
    <t>Indicadores de resultados</t>
  </si>
  <si>
    <t>I10-1</t>
  </si>
  <si>
    <t>I10-2</t>
  </si>
  <si>
    <t>I10-3</t>
  </si>
  <si>
    <t>I10-4</t>
  </si>
  <si>
    <t>I10-5</t>
  </si>
  <si>
    <t>I10-6</t>
  </si>
  <si>
    <t>I10-7</t>
  </si>
  <si>
    <t>I10-8</t>
  </si>
  <si>
    <t>Denominación Indicador</t>
  </si>
  <si>
    <t>Taxa de graduación da titulación</t>
  </si>
  <si>
    <t>Taxa de eficiencia</t>
  </si>
  <si>
    <t>Taxa de éxito</t>
  </si>
  <si>
    <t>Taxa de avaliación</t>
  </si>
  <si>
    <t>Relación de Oferta / Demanda de prazas</t>
  </si>
  <si>
    <t>I11-1</t>
  </si>
  <si>
    <t>I11-2</t>
  </si>
  <si>
    <t>I11-3</t>
  </si>
  <si>
    <t>Procedimientos asociados</t>
  </si>
  <si>
    <t>Denominación</t>
  </si>
  <si>
    <t>I21</t>
  </si>
  <si>
    <t>I22</t>
  </si>
  <si>
    <t>I23</t>
  </si>
  <si>
    <t>I24</t>
  </si>
  <si>
    <t>I26</t>
  </si>
  <si>
    <t>I31</t>
  </si>
  <si>
    <t>I32</t>
  </si>
  <si>
    <t>I33</t>
  </si>
  <si>
    <t>I34</t>
  </si>
  <si>
    <t>I35</t>
  </si>
  <si>
    <t>I36</t>
  </si>
  <si>
    <t>I37</t>
  </si>
  <si>
    <t>I38</t>
  </si>
  <si>
    <t>I39</t>
  </si>
  <si>
    <t>% Participación do PDI do título en plans de formación</t>
  </si>
  <si>
    <t>% PDI do título avaliado polo programa DOCENTIA e resultados obtidos</t>
  </si>
  <si>
    <t>I23-1</t>
  </si>
  <si>
    <t>I23-2</t>
  </si>
  <si>
    <t>I23-3</t>
  </si>
  <si>
    <t>I24-1</t>
  </si>
  <si>
    <t>I24-2</t>
  </si>
  <si>
    <t>I26-1</t>
  </si>
  <si>
    <t>I26-2</t>
  </si>
  <si>
    <t>I26-3</t>
  </si>
  <si>
    <t>I26-4</t>
  </si>
  <si>
    <t>I40</t>
  </si>
  <si>
    <t>I41</t>
  </si>
  <si>
    <t>I42</t>
  </si>
  <si>
    <t>I43</t>
  </si>
  <si>
    <t>I50</t>
  </si>
  <si>
    <t>Nº Accións de promoción realizadas</t>
  </si>
  <si>
    <t>% Accións de Mellora finalizadas en prazo</t>
  </si>
  <si>
    <t>Media alumnos por grupo de docencia ou PDA</t>
  </si>
  <si>
    <t>I50-1</t>
  </si>
  <si>
    <t>I50-2</t>
  </si>
  <si>
    <t>I50-3</t>
  </si>
  <si>
    <t>I50-4</t>
  </si>
  <si>
    <t>I50-6</t>
  </si>
  <si>
    <t>I50-7</t>
  </si>
  <si>
    <t>I50-8</t>
  </si>
  <si>
    <t>I50-9</t>
  </si>
  <si>
    <t>I50-5</t>
  </si>
  <si>
    <t>I20</t>
  </si>
  <si>
    <t>I20-1</t>
  </si>
  <si>
    <t>I20-2</t>
  </si>
  <si>
    <t>I20-3</t>
  </si>
  <si>
    <t>I20-4</t>
  </si>
  <si>
    <t>I27</t>
  </si>
  <si>
    <t>I28</t>
  </si>
  <si>
    <t>I30</t>
  </si>
  <si>
    <t>I39-1</t>
  </si>
  <si>
    <t>I39-2</t>
  </si>
  <si>
    <t>XD-01: Control dos documentos e dos rexistros</t>
  </si>
  <si>
    <t>XD-01 Documentos e Rexistros</t>
  </si>
  <si>
    <t>Procesos</t>
  </si>
  <si>
    <t>Resultados do PDI avaliado</t>
  </si>
  <si>
    <t xml:space="preserve">Indicadores </t>
  </si>
  <si>
    <t>Cod</t>
  </si>
  <si>
    <t>Panel de indicadores- Cadro de mando</t>
  </si>
  <si>
    <t>DE-02  Seguimento e Medición;  Este indicador mostra os resultados do conxunto dos indicadores do cadro de mando</t>
  </si>
  <si>
    <t>DE-02  Seguimento e Medición; 
DE-03 Revisión do sistema pola dirección</t>
  </si>
  <si>
    <t>Titulación</t>
  </si>
  <si>
    <t>Centro</t>
  </si>
  <si>
    <t>Materia</t>
  </si>
  <si>
    <t>Nº</t>
  </si>
  <si>
    <t>I25</t>
  </si>
  <si>
    <t>I44</t>
  </si>
  <si>
    <t>I45</t>
  </si>
  <si>
    <t>Nº PDI que imparte docencia en titulación</t>
  </si>
  <si>
    <t>I10-9</t>
  </si>
  <si>
    <t>I10-10</t>
  </si>
  <si>
    <t>I10-11</t>
  </si>
  <si>
    <t>I10-12</t>
  </si>
  <si>
    <t>Taxa de éxito por materia</t>
  </si>
  <si>
    <t>DO-0301 Información Pública</t>
  </si>
  <si>
    <t>I39-3</t>
  </si>
  <si>
    <t>I39-4</t>
  </si>
  <si>
    <t>----</t>
  </si>
  <si>
    <t>-----</t>
  </si>
  <si>
    <t>I1-I2</t>
  </si>
  <si>
    <t xml:space="preserve">Taxa de Ocupación </t>
  </si>
  <si>
    <t>Taxa de Preferencia (só Graos)</t>
  </si>
  <si>
    <t>Taxa de Adecuación (só Graos)</t>
  </si>
  <si>
    <t xml:space="preserve">Nota media do acceso </t>
  </si>
  <si>
    <t>Nº de procedementos actualizados no curso académico</t>
  </si>
  <si>
    <t>I5-1</t>
  </si>
  <si>
    <t>I7-3</t>
  </si>
  <si>
    <t>% Participación do PAS do centro en plans de formación</t>
  </si>
  <si>
    <t>% Estudantes que participan en programas de mobilidade</t>
  </si>
  <si>
    <t>Nº PDI en plans de formación do título</t>
  </si>
  <si>
    <t>Nº PDI propio que participa en programas de mobilidade</t>
  </si>
  <si>
    <t>% de PDI que participa en programas de mobilidade</t>
  </si>
  <si>
    <t>Engadir a información na Folla Anexos do Cadro de Mando, sobre as taxas de rendemento das titulación que se pode obter na consulta REN. Rendemento por materia 
https://secretaria.uvigo.gal/uv/web/transparencia/informe/show/5/51/64</t>
  </si>
  <si>
    <t>Engadir a información na Folla Anexos do Cadro de Mando, sobre as taxas de Éxito das titulación que se pode obter na consulta REN. Rendemento por materia
https://secretaria.uvigo.gal/uv/web/transparencia/informe/show/5/51/64</t>
  </si>
  <si>
    <t>Panel de indicadores- Cadro de mando dos Procedementos de Calidade</t>
  </si>
  <si>
    <t>Nº Obxectivos conseguidos</t>
  </si>
  <si>
    <t>% Consecución</t>
  </si>
  <si>
    <t>I50-11</t>
  </si>
  <si>
    <t>I50-12</t>
  </si>
  <si>
    <t>I50-13</t>
  </si>
  <si>
    <t>I50-14</t>
  </si>
  <si>
    <t>I50-15</t>
  </si>
  <si>
    <t>I50-16</t>
  </si>
  <si>
    <t>I50-17</t>
  </si>
  <si>
    <t>I50-18</t>
  </si>
  <si>
    <t>I50-19</t>
  </si>
  <si>
    <t>I50-20</t>
  </si>
  <si>
    <t>Este indicador está establecido polo centro, e está asociado ao centro. Indicar o resultado e a meta asociada.</t>
  </si>
  <si>
    <t>Este indicador está establecido polo centro, e está asociado a esta titulación. Indicar o resultado e a meta asociada.</t>
  </si>
  <si>
    <t>DE-02  Seguimento e Medición</t>
  </si>
  <si>
    <t xml:space="preserve">Satisfacción do Profesorado cos recursos materiais e servizos </t>
  </si>
  <si>
    <t>I50-10</t>
  </si>
  <si>
    <t>Índice de satisfacción do Profesorado coas titulacións</t>
  </si>
  <si>
    <t>Taxa de abandono da titulación (CURSA)</t>
  </si>
  <si>
    <t xml:space="preserve">Satisfacción das Persoas tituladas cos recursos materiais e servizos </t>
  </si>
  <si>
    <t>Satisfacción do Profesorado  coa promoción da titulación e a información pública na web</t>
  </si>
  <si>
    <t>Satisfacción das Persoas tituladas  coa promoción da titulación e a información pública na web</t>
  </si>
  <si>
    <t xml:space="preserve">Grao de satisfacción das Persoas Tituladas coas Prácticas </t>
  </si>
  <si>
    <t>Satisfacción do Estudantado  coa promoción da titulación e a información pública na web</t>
  </si>
  <si>
    <t>Satisfacción do Estudantado coa orientación recibida no centro</t>
  </si>
  <si>
    <t xml:space="preserve">Satisfacción do Estudantado cos recursos materiais e servizos </t>
  </si>
  <si>
    <t>Índice de satisfacción do Estudantado coas titulacións</t>
  </si>
  <si>
    <t>Satisfacción do Estudantado cos RRHH da titulación</t>
  </si>
  <si>
    <t>Satisfacción do Profesorado cos RRHH da titulación</t>
  </si>
  <si>
    <t>Satisfacción das Persoas tituladas cos RRHH da titulación</t>
  </si>
  <si>
    <t>Nº Estudantado matriculado</t>
  </si>
  <si>
    <t>Indicador 11</t>
  </si>
  <si>
    <t>Indicador 12</t>
  </si>
  <si>
    <t>Indicador 13</t>
  </si>
  <si>
    <t>Indicador 14</t>
  </si>
  <si>
    <t>Indicador 15</t>
  </si>
  <si>
    <t>Indicador 16</t>
  </si>
  <si>
    <t>Indicador 17</t>
  </si>
  <si>
    <t>Indicador 18</t>
  </si>
  <si>
    <t>Indicador 19</t>
  </si>
  <si>
    <t>Indicador 20</t>
  </si>
  <si>
    <t>Nº PDI avaliado en DOCENTIA</t>
  </si>
  <si>
    <t>% PDI que participa en DOCENTIA</t>
  </si>
  <si>
    <t>Engadir a información da titulación da táboa "2.7 Resultados por centro" do informe institucional de resultados na folla de anexos
https://www.uvigo.gal/universidade/calidade/programas-calidade/docencia/programa-docentia</t>
  </si>
  <si>
    <t>% Alumnado en prácticas académicas</t>
  </si>
  <si>
    <t>Nº Estudantado titorizado</t>
  </si>
  <si>
    <t xml:space="preserve">Titulación </t>
  </si>
  <si>
    <t xml:space="preserve">Excelente </t>
  </si>
  <si>
    <t xml:space="preserve">Notable </t>
  </si>
  <si>
    <t xml:space="preserve">Favorable </t>
  </si>
  <si>
    <t>Desfavorable</t>
  </si>
  <si>
    <t>Taxa de Rendemento</t>
  </si>
  <si>
    <t>Materia 1</t>
  </si>
  <si>
    <t>Materia 2</t>
  </si>
  <si>
    <t>Materia 3</t>
  </si>
  <si>
    <t>Materia 4</t>
  </si>
  <si>
    <t>Materia 5</t>
  </si>
  <si>
    <t>Materia 6</t>
  </si>
  <si>
    <t>Materia 7</t>
  </si>
  <si>
    <t>Materia 8</t>
  </si>
  <si>
    <t>Materia 9</t>
  </si>
  <si>
    <t>Materia 10</t>
  </si>
  <si>
    <t>I10-7
I10-10</t>
  </si>
  <si>
    <t>Área de Calidade</t>
  </si>
  <si>
    <t>Índice</t>
  </si>
  <si>
    <t>Resumo dos Resultados</t>
  </si>
  <si>
    <t>Resultados por procedementos</t>
  </si>
  <si>
    <t>Indicadores de Centro</t>
  </si>
  <si>
    <t>Anexos do Cadro de Mando</t>
  </si>
  <si>
    <t>Indicadores do Sistema de Garantía de Calidade</t>
  </si>
  <si>
    <t>Cadro de Mando da Facultade de Comercio</t>
  </si>
  <si>
    <t>Panel de indicadores - Cadro de mando da Facultade de Comercio</t>
  </si>
  <si>
    <t>Facultade de Comercio</t>
  </si>
  <si>
    <t>Indicadores de Grao en Comercio</t>
  </si>
  <si>
    <t>Indicadores de Máster Universitario en Dirección de PEMES</t>
  </si>
  <si>
    <t>Indicadores de Máster Universitario en Comercio Internacional</t>
  </si>
  <si>
    <t>Panel de indicadores- Cadro de mando do Grao en Comercio</t>
  </si>
  <si>
    <t>Panel de indicadores- Cadro de mando do Máster Universitario en Dirección de PEMES</t>
  </si>
  <si>
    <t>Panel de indicadores- Cadro de mando do Máster Universitario en Comercio Internacional</t>
  </si>
  <si>
    <t>Grao en Comercio</t>
  </si>
  <si>
    <t>G. Comercio</t>
  </si>
  <si>
    <t>M. Dirección de PEMES</t>
  </si>
  <si>
    <t>M.  Comercio Internacional</t>
  </si>
  <si>
    <t>V06G270V01</t>
  </si>
  <si>
    <t>V06M092V01</t>
  </si>
  <si>
    <t>M. Univ. en Dirección de PEMES</t>
  </si>
  <si>
    <t>V06M101V02</t>
  </si>
  <si>
    <t>M. Univ. en Comercio Internacional</t>
  </si>
  <si>
    <t>Observacións</t>
  </si>
  <si>
    <t>Datos</t>
  </si>
  <si>
    <t>Resultados</t>
  </si>
  <si>
    <t>Meta Taxa de éxito</t>
  </si>
  <si>
    <t>Meta Taxa de Rendemento</t>
  </si>
  <si>
    <t>Acada a meta de éxito</t>
  </si>
  <si>
    <t>Acada a meta de Rto.</t>
  </si>
  <si>
    <t>Materia 11</t>
  </si>
  <si>
    <t>Materia 12</t>
  </si>
  <si>
    <t>Materia 13</t>
  </si>
  <si>
    <t>Materia 14</t>
  </si>
  <si>
    <t>Materia 15</t>
  </si>
  <si>
    <t>Materia 16</t>
  </si>
  <si>
    <t>Materia 17</t>
  </si>
  <si>
    <t>Materia 18</t>
  </si>
  <si>
    <t>Materia 19</t>
  </si>
  <si>
    <t>Materia 20</t>
  </si>
  <si>
    <t>Materia 21</t>
  </si>
  <si>
    <t>Materia 22</t>
  </si>
  <si>
    <t>Materia 23</t>
  </si>
  <si>
    <t>Materia 24</t>
  </si>
  <si>
    <t>Materia 25</t>
  </si>
  <si>
    <t>Materia 26</t>
  </si>
  <si>
    <t>Materia 27</t>
  </si>
  <si>
    <t>Materia 28</t>
  </si>
  <si>
    <t>Taxa de Rto.</t>
  </si>
  <si>
    <t>https://secretaria.uvigo.gal/uv/web/transparencia/informe/show/5/51/64</t>
  </si>
  <si>
    <t>Taxa de Rendemento por materia</t>
  </si>
  <si>
    <t>Taxa de Rendemento por materia
Taxa de éxito por materia</t>
  </si>
  <si>
    <t>Grao de Satisfacción do estudantado co PAT</t>
  </si>
  <si>
    <t>Índice de satisfacción coa organización e o desenvolvemento</t>
  </si>
  <si>
    <t>I44-1</t>
  </si>
  <si>
    <t>Satisfacción do Estudantado coa organización e o desenvolvemento</t>
  </si>
  <si>
    <t>I44-2</t>
  </si>
  <si>
    <t>Satisfacción do Profesorado coa organización e o desenvolvemento</t>
  </si>
  <si>
    <t>Satisfacción das Persoas tituladas coa organización e o desenvolvemento</t>
  </si>
  <si>
    <t>I44-3</t>
  </si>
  <si>
    <t>Nº Estudantes de novo ingreso (Grao e Máster)</t>
  </si>
  <si>
    <t>I46</t>
  </si>
  <si>
    <t>Curso X</t>
  </si>
  <si>
    <t>Curso X+1</t>
  </si>
  <si>
    <t xml:space="preserve">Nº Queixas recibidas </t>
  </si>
  <si>
    <t>% de Titulacións que renovaron a súa acreditación</t>
  </si>
  <si>
    <t>I29-1</t>
  </si>
  <si>
    <t>Nº Titulacións en proceso de verificación</t>
  </si>
  <si>
    <t>I29-2</t>
  </si>
  <si>
    <t>Nº Titulacións en proceso de modificación substancial</t>
  </si>
  <si>
    <t>I29-3</t>
  </si>
  <si>
    <t>Nº Titulacións en proceso de renovación da acreditación</t>
  </si>
  <si>
    <t>% Titulacións con avaliación favorable en Seguimento</t>
  </si>
  <si>
    <r>
      <rPr>
        <b/>
        <sz val="10"/>
        <rFont val="Calibri"/>
        <family val="2"/>
        <scheme val="minor"/>
      </rPr>
      <t xml:space="preserve">Cubrir Meta e Resultado
</t>
    </r>
    <r>
      <rPr>
        <sz val="10"/>
        <rFont val="Calibri"/>
        <family val="2"/>
        <scheme val="minor"/>
      </rPr>
      <t>Indicar a % de titulacións que se imparten no centro que obtiveron unha avaliación Favorable no Informe de definitivo do Seguimento da ACSUG sobre o total das titulacións que participaron. Incluír únicamente as titulacións que recibiron o informe final neste curso.</t>
    </r>
  </si>
  <si>
    <t>Nº Titulacións en proceso de Seguimento</t>
  </si>
  <si>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seguimento da ACSUG</t>
    </r>
  </si>
  <si>
    <t>Nº Titulacións en proceso de extinción ou suspensión</t>
  </si>
  <si>
    <r>
      <rPr>
        <b/>
        <sz val="10"/>
        <rFont val="Calibri"/>
        <family val="2"/>
        <scheme val="minor"/>
      </rPr>
      <t xml:space="preserve">Só cubrir o Resultado, é un indicador informativo
</t>
    </r>
    <r>
      <rPr>
        <sz val="10"/>
        <rFont val="Calibri"/>
        <family val="2"/>
        <scheme val="minor"/>
      </rPr>
      <t>Indicar o Nº de titulacións que se impartiron no centro no curso pasado, que están nun proceso de suspensión ou extinción</t>
    </r>
  </si>
  <si>
    <r>
      <rPr>
        <b/>
        <sz val="10"/>
        <rFont val="Calibri"/>
        <family val="2"/>
        <scheme val="minor"/>
      </rPr>
      <t xml:space="preserve">Só cubrir o Resultado, é un indicador informativo
</t>
    </r>
    <r>
      <rPr>
        <sz val="10"/>
        <rFont val="Calibri"/>
        <family val="2"/>
        <scheme val="minor"/>
      </rPr>
      <t>Indicar o Nº de accións de promoción realizadas segundo o plan de promoción previsto polo centro e as súas titulacións.</t>
    </r>
  </si>
  <si>
    <r>
      <rPr>
        <b/>
        <sz val="10"/>
        <rFont val="Calibri"/>
        <family val="2"/>
        <scheme val="minor"/>
      </rPr>
      <t>Cubrir Meta e Resultado</t>
    </r>
    <r>
      <rPr>
        <sz val="10"/>
        <rFont val="Calibri"/>
        <family val="2"/>
        <scheme val="minor"/>
      </rPr>
      <t xml:space="preserve">
Indicar o Grao de satisfacción do estudantado co PAT, mediante unha enquisa vosa. No caso de utilizar a enquisa do Anexo IV-A da "Guía para a elaboración do PAT", incluiríase o valor do ítem 4 " Valore o grao de utilidade do PAT"</t>
    </r>
  </si>
  <si>
    <r>
      <rPr>
        <b/>
        <sz val="10"/>
        <rFont val="Calibri"/>
        <family val="2"/>
        <scheme val="minor"/>
      </rPr>
      <t xml:space="preserve">Só cubrir o Resultado, é un indicador informativo
</t>
    </r>
    <r>
      <rPr>
        <sz val="10"/>
        <rFont val="Calibri"/>
        <family val="2"/>
        <scheme val="minor"/>
      </rPr>
      <t xml:space="preserve">Indicar o Nº de procedementos actualizados neste curso </t>
    </r>
  </si>
  <si>
    <r>
      <rPr>
        <b/>
        <sz val="10"/>
        <rFont val="Calibri"/>
        <family val="2"/>
        <scheme val="minor"/>
      </rPr>
      <t>Cubrir Meta e Resultado</t>
    </r>
    <r>
      <rPr>
        <sz val="10"/>
        <rFont val="Calibri"/>
        <family val="2"/>
        <scheme val="minor"/>
      </rPr>
      <t xml:space="preserve">
Indicar a % de rexistros co estado </t>
    </r>
    <r>
      <rPr>
        <i/>
        <sz val="10"/>
        <rFont val="Calibri"/>
        <family val="2"/>
        <scheme val="minor"/>
      </rPr>
      <t xml:space="preserve">"Completado" </t>
    </r>
    <r>
      <rPr>
        <sz val="10"/>
        <rFont val="Calibri"/>
        <family val="2"/>
        <scheme val="minor"/>
      </rPr>
      <t>na aplicación SGIC do curso pasado</t>
    </r>
  </si>
  <si>
    <t>PROCESOS ESTRATÉXICOS</t>
  </si>
  <si>
    <t>DIRECCIÓN ESTRATÉXICA (DE)</t>
  </si>
  <si>
    <t>XESTIÓN DA CALIDADE E MELLORA CONTINUA (MC)</t>
  </si>
  <si>
    <t>DE-03 Revisión do sistema pola dirección</t>
  </si>
  <si>
    <t>MC-05 Medición satisfacción dos grupos interese</t>
  </si>
  <si>
    <t>PROCESOS CLAVE</t>
  </si>
  <si>
    <t>DOCENCIA (DO)</t>
  </si>
  <si>
    <t>XESTIÓN  ACADÉMICA (AC)</t>
  </si>
  <si>
    <t>AC-01: Acceso, evolución e Expedición de Titulos Oficiais</t>
  </si>
  <si>
    <t>PROCESOS SOPORTE</t>
  </si>
  <si>
    <t>XESTIÓN DO 
PERSOAL (PE)</t>
  </si>
  <si>
    <t>XESTIÓN 
DOCUMENTAL (XD)</t>
  </si>
  <si>
    <t>XESTIÓN DA INFRAESTRUTURA  (IA)</t>
  </si>
  <si>
    <t>Nº Accións de mellora definidas neste curso</t>
  </si>
  <si>
    <r>
      <rPr>
        <b/>
        <sz val="10"/>
        <rFont val="Calibri"/>
        <family val="2"/>
        <scheme val="minor"/>
      </rPr>
      <t>Só cubrir o Resultado, é un indicador informativo</t>
    </r>
    <r>
      <rPr>
        <sz val="10"/>
        <rFont val="Calibri"/>
        <family val="2"/>
        <scheme val="minor"/>
      </rPr>
      <t xml:space="preserve">
Nº de melloras rexistradas asociadas á titulación na aplicación SGIC neste curso </t>
    </r>
  </si>
  <si>
    <t>Nº Estudantes propios que participan en programas de mobilidade</t>
  </si>
  <si>
    <r>
      <rPr>
        <b/>
        <sz val="10"/>
        <color theme="1"/>
        <rFont val="Calibri"/>
        <family val="2"/>
        <scheme val="minor"/>
      </rPr>
      <t xml:space="preserve">Só Cubrir a Meta. O Resultado calcúlase de xeito automático
</t>
    </r>
    <r>
      <rPr>
        <sz val="10"/>
        <color theme="1"/>
        <rFont val="Calibri"/>
        <family val="2"/>
        <scheme val="minor"/>
      </rPr>
      <t>% Estudantado que participa en programas de mobilidade con relación ao estudantado matriculado. 
Porcentaxe que se calcula de xeito automático, a partir do indicador I3-1 e I45</t>
    </r>
  </si>
  <si>
    <r>
      <rPr>
        <b/>
        <sz val="10"/>
        <color theme="1"/>
        <rFont val="Calibri"/>
        <family val="2"/>
        <scheme val="minor"/>
      </rPr>
      <t xml:space="preserve">Só Cubrir a Meta. O Resultado calcúlase de xeito automático.
</t>
    </r>
    <r>
      <rPr>
        <sz val="10"/>
        <color theme="1"/>
        <rFont val="Calibri"/>
        <family val="2"/>
        <scheme val="minor"/>
      </rPr>
      <t>% de PDI que participa en programas de mobilidade con relación ao PDI total, que se calcula a partir dos indicadores I8-1 e I46</t>
    </r>
  </si>
  <si>
    <t>Este indicador atópase no rexistro "R1 DO-0204" na aplicación SGIC da secretaría virtual: https://secretaria.uvigo.gal/uv/web/sgic/admin/evidencias/list</t>
  </si>
  <si>
    <t>Valor mínimo das taxas de Rendemento dunha materia da titulación</t>
  </si>
  <si>
    <t>Valor mínimo das taxas de Éxito dunha materia da titulación</t>
  </si>
  <si>
    <r>
      <t xml:space="preserve">Este indicador atópase no rexistro </t>
    </r>
    <r>
      <rPr>
        <i/>
        <sz val="10"/>
        <color theme="1"/>
        <rFont val="Calibri"/>
        <family val="2"/>
        <scheme val="minor"/>
      </rPr>
      <t xml:space="preserve">"R1 DO-0201 PDA" </t>
    </r>
    <r>
      <rPr>
        <sz val="10"/>
        <color theme="1"/>
        <rFont val="Calibri"/>
        <family val="2"/>
        <scheme val="minor"/>
      </rPr>
      <t>na aplicación SGIC da secretaría virtual: https://secretaria.uvigo.gal/uv/web/sgic/admin/evidencias/list</t>
    </r>
  </si>
  <si>
    <t>Índice das enquisas de satisfacción coas titulacións</t>
  </si>
  <si>
    <t>Índice de satisfacción das Persoas tituladas coas titulacións</t>
  </si>
  <si>
    <t>I23-4</t>
  </si>
  <si>
    <t>Índice de satisfacción coa orientación recibida no centro</t>
  </si>
  <si>
    <t>Satisfacción das Persoas tituladas coa orientación académica recibida no centro</t>
  </si>
  <si>
    <t>I24-3</t>
  </si>
  <si>
    <t>Satisfacción das Persoas tituladas coa orientación profesional e laboral recibida no centro</t>
  </si>
  <si>
    <r>
      <rPr>
        <b/>
        <sz val="10"/>
        <color theme="1"/>
        <rFont val="Calibri"/>
        <family val="2"/>
        <scheme val="minor"/>
      </rPr>
      <t xml:space="preserve">Cubrir Meta e Resultado
</t>
    </r>
    <r>
      <rPr>
        <sz val="10"/>
        <color theme="1"/>
        <rFont val="Calibri"/>
        <family val="2"/>
        <scheme val="minor"/>
      </rPr>
      <t xml:space="preserve">% estudantes en prácticas sobre matrícula da titulación do documentos </t>
    </r>
    <r>
      <rPr>
        <i/>
        <sz val="10"/>
        <color theme="1"/>
        <rFont val="Calibri"/>
        <family val="2"/>
        <scheme val="minor"/>
      </rPr>
      <t>"prácticas"</t>
    </r>
    <r>
      <rPr>
        <sz val="10"/>
        <color theme="1"/>
        <rFont val="Calibri"/>
        <family val="2"/>
        <scheme val="minor"/>
      </rPr>
      <t xml:space="preserve"> https://secretaria.uvigo.gal/uv/web/transparencia/informe/show/5/5/9</t>
    </r>
  </si>
  <si>
    <r>
      <rPr>
        <b/>
        <sz val="10"/>
        <rFont val="Calibri"/>
        <family val="2"/>
        <scheme val="minor"/>
      </rPr>
      <t xml:space="preserve">Cubrir Meta e Resultado. 
</t>
    </r>
    <r>
      <rPr>
        <sz val="10"/>
        <rFont val="Calibri"/>
        <family val="2"/>
        <scheme val="minor"/>
      </rPr>
      <t xml:space="preserve">Introducir o Grao de satisfacción do estudantado co PAT, mediante unha enquisa de realización propia. No caso de utilizar a enquisa do Anexo IV-A da </t>
    </r>
    <r>
      <rPr>
        <i/>
        <sz val="10"/>
        <rFont val="Calibri"/>
        <family val="2"/>
        <scheme val="minor"/>
      </rPr>
      <t>"Guía para a elaboración do PAT"</t>
    </r>
    <r>
      <rPr>
        <sz val="10"/>
        <rFont val="Calibri"/>
        <family val="2"/>
        <scheme val="minor"/>
      </rPr>
      <t>, incluiríase o valor do ítem 4 " Valore o grao de utilidade do PAT"</t>
    </r>
  </si>
  <si>
    <t xml:space="preserve">Grao de satisfacción cos RRHH </t>
  </si>
  <si>
    <r>
      <rPr>
        <b/>
        <sz val="10"/>
        <color theme="1"/>
        <rFont val="Calibri"/>
        <family val="2"/>
        <scheme val="minor"/>
      </rPr>
      <t>Cubrir Meta e Resultado</t>
    </r>
    <r>
      <rPr>
        <sz val="10"/>
        <color theme="1"/>
        <rFont val="Calibri"/>
        <family val="2"/>
        <scheme val="minor"/>
      </rPr>
      <t xml:space="preserve">
Porcentaxe das accións de mellora que está prevista a súa finalización neste curso, e efectivamente están finalizadas, sobre o total das accións de mellora que finalizaban o curso de referencia.</t>
    </r>
  </si>
  <si>
    <r>
      <rPr>
        <b/>
        <sz val="10"/>
        <color theme="1"/>
        <rFont val="Calibri"/>
        <family val="2"/>
        <scheme val="minor"/>
      </rPr>
      <t xml:space="preserve">Cubrir Meta e Resultado
</t>
    </r>
    <r>
      <rPr>
        <sz val="10"/>
        <color theme="1"/>
        <rFont val="Calibri"/>
        <family val="2"/>
        <scheme val="minor"/>
      </rPr>
      <t>Este indicador está establecido polo centro, e está asociado a esta titulación.</t>
    </r>
  </si>
  <si>
    <t>Cubrir Meta e Resultado
Este indicador está establecido polo centro, e está asociado a esta titulación.</t>
  </si>
  <si>
    <r>
      <rPr>
        <b/>
        <sz val="10"/>
        <rFont val="Calibri"/>
        <family val="2"/>
        <scheme val="minor"/>
      </rPr>
      <t xml:space="preserve">Só cubrir o Resultado, é un indicador informativo
</t>
    </r>
    <r>
      <rPr>
        <sz val="10"/>
        <rFont val="Calibri"/>
        <family val="2"/>
        <scheme val="minor"/>
      </rPr>
      <t>Nº de estudantado incluído no PAT</t>
    </r>
  </si>
  <si>
    <t>AC-01: Acceso, Evolución e Expedición de Titulos Oficiais</t>
  </si>
  <si>
    <t xml:space="preserve">Nº dos obxectivos I3-1 e I3-2 que se acadan </t>
  </si>
  <si>
    <r>
      <rPr>
        <b/>
        <sz val="10"/>
        <color theme="1"/>
        <rFont val="Calibri"/>
        <family val="2"/>
        <scheme val="minor"/>
      </rPr>
      <t xml:space="preserve">Non Cubrir a Meta nin o Resultado. Calcúlanse de xeito automático
</t>
    </r>
    <r>
      <rPr>
        <sz val="10"/>
        <color theme="1"/>
        <rFont val="Calibri"/>
        <family val="2"/>
        <scheme val="minor"/>
      </rPr>
      <t>Este indicador mostra a porcentaxe dos obxectivos que acadan as súas metas establecidas.</t>
    </r>
  </si>
  <si>
    <t>Indicadores de formación do PDI</t>
  </si>
  <si>
    <t xml:space="preserve">Nº dos obxectivos I5-1 e I5-2 que se acadan </t>
  </si>
  <si>
    <t>I5-2</t>
  </si>
  <si>
    <r>
      <rPr>
        <b/>
        <sz val="10"/>
        <color theme="1"/>
        <rFont val="Calibri"/>
        <family val="2"/>
        <scheme val="minor"/>
      </rPr>
      <t>Cubrir a Meta. O Resultado calcúlase de xeito automático.</t>
    </r>
    <r>
      <rPr>
        <sz val="10"/>
        <color theme="1"/>
        <rFont val="Calibri"/>
        <family val="2"/>
        <scheme val="minor"/>
      </rPr>
      <t xml:space="preserve">
É a porcentaxe do PDI que participa en plans de formación, que se calcula de xeito automático a partir do indicador I5-1 e I46</t>
    </r>
  </si>
  <si>
    <t xml:space="preserve">Nº dos obxectivos (I7-1 e I7-2) que se acadan </t>
  </si>
  <si>
    <t xml:space="preserve">Nº dos obxectivos (I8-1 e I8-2) que se acadan </t>
  </si>
  <si>
    <t xml:space="preserve">Nº dos obxectivos (I10-1 ata I10-12) que se acadan </t>
  </si>
  <si>
    <t xml:space="preserve">Nº dos obxectivos (I11-1, I11-2 e I11-3) que se acadan </t>
  </si>
  <si>
    <t xml:space="preserve">Nº dos obxectivos (I20-1, I20-2, I20-3 e I20-4) que se acadan </t>
  </si>
  <si>
    <t xml:space="preserve">Nº dos obxectivos (I23-1, I23-2, I23-3 e I23-4) que se acadan </t>
  </si>
  <si>
    <t xml:space="preserve">Nº dos obxectivos (I26-1, I26-2, I26-3 e I26-4) que se acadan </t>
  </si>
  <si>
    <t xml:space="preserve">Nº dos obxectivos (I39-1, I39-2, I39-3 e I39-4) que se acadan </t>
  </si>
  <si>
    <t xml:space="preserve">Nº dos obxectivos (I44-1, I44-2, I44-3 e I44-4) que se acadan </t>
  </si>
  <si>
    <t xml:space="preserve">Nº dos obxectivos I50-11 ata I50-20 que se acadan </t>
  </si>
  <si>
    <t xml:space="preserve">% Obxectivos conseguidos </t>
  </si>
  <si>
    <t>Lenda de cores</t>
  </si>
  <si>
    <t>≥75% Obxectivos acadados</t>
  </si>
  <si>
    <t>≥50% Obxectivos acadados</t>
  </si>
  <si>
    <t>≥25% Obxectivos acadados</t>
  </si>
  <si>
    <t>&lt;25% Obxectivos acadados</t>
  </si>
  <si>
    <t>0% Obxectivos acadados</t>
  </si>
  <si>
    <t>Satisfacción do Profesorado coa orientación académica recibida no centro</t>
  </si>
  <si>
    <t>I24-4</t>
  </si>
  <si>
    <r>
      <rPr>
        <b/>
        <sz val="10"/>
        <rFont val="Calibri"/>
        <family val="2"/>
        <scheme val="minor"/>
      </rPr>
      <t>Cubrir Meta e Resultado. O indicador acádase se o resultado é igual ou inferior á meta.</t>
    </r>
    <r>
      <rPr>
        <sz val="10"/>
        <rFont val="Calibri"/>
        <family val="2"/>
        <scheme val="minor"/>
      </rPr>
      <t xml:space="preserve">
Indicar o Nº de queixas recibidas no curso e que sexan competencia do centro ou das súas titulacións.
https://secretaria.uvigo.gal/uv/web/qsp/</t>
    </r>
  </si>
  <si>
    <r>
      <rPr>
        <b/>
        <sz val="10"/>
        <rFont val="Calibri"/>
        <family val="2"/>
        <scheme val="minor"/>
      </rPr>
      <t xml:space="preserve">Cubrir Meta e Resultado
</t>
    </r>
    <r>
      <rPr>
        <sz val="10"/>
        <rFont val="Calibri"/>
        <family val="2"/>
        <scheme val="minor"/>
      </rPr>
      <t>Indicar a % de titulacións que se imparten no centro que renovaron a súa acreditación sobre o total das titulacións que participaron na renovación da acreditación. Ter en conta únicamente as titulacións que recibiron o informe definitivo neste curso.</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</si>
  <si>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verificación.</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</si>
  <si>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modificación substancial.</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</si>
  <si>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renovación da acreditación.</t>
    </r>
  </si>
  <si>
    <r>
      <rPr>
        <b/>
        <sz val="10"/>
        <rFont val="Calibri"/>
        <family val="2"/>
        <scheme val="minor"/>
      </rPr>
      <t>Só cubrir o Resultado, é un indicador informativo</t>
    </r>
    <r>
      <rPr>
        <sz val="10"/>
        <rFont val="Calibri"/>
        <family val="2"/>
        <scheme val="minor"/>
      </rPr>
      <t xml:space="preserve">
Nº de melloras rexistradas asociadas ao centro na aplicación SGIC neste curso </t>
    </r>
  </si>
  <si>
    <r>
      <t xml:space="preserve">Só Cubrir a Meta entre os valores [0-10]
</t>
    </r>
    <r>
      <rPr>
        <sz val="10"/>
        <rFont val="Calibri"/>
        <family val="2"/>
        <scheme val="minor"/>
      </rPr>
      <t xml:space="preserve">Nº dos obxectivos I50-1 ata I50-10 que se acadan </t>
    </r>
  </si>
  <si>
    <t>I6-AI</t>
  </si>
  <si>
    <t>% Participación do PDI en Grupos de Innovación Docente</t>
  </si>
  <si>
    <r>
      <t xml:space="preserve">Só cubrir o Resultado, é un indicador informativo
</t>
    </r>
    <r>
      <rPr>
        <sz val="10"/>
        <color theme="1"/>
        <rFont val="Calibri"/>
        <family val="2"/>
        <scheme val="minor"/>
      </rPr>
      <t xml:space="preserve">E a porcentaxe do PDI que participa en Grupos de innovación docente </t>
    </r>
  </si>
  <si>
    <r>
      <rPr>
        <b/>
        <sz val="10"/>
        <color theme="1"/>
        <rFont val="Calibri"/>
        <family val="2"/>
        <scheme val="minor"/>
      </rPr>
      <t xml:space="preserve">Só Cubrir a Meta. O Resultado calcúlase de xeito automático.
</t>
    </r>
    <r>
      <rPr>
        <sz val="10"/>
        <color theme="1"/>
        <rFont val="Calibri"/>
        <family val="2"/>
        <scheme val="minor"/>
      </rPr>
      <t>% do PDI avaliado entre o Nº total de PDI que imparte docencia na titulación, que se calcula a partir do  indicador I7-1 e I46.</t>
    </r>
  </si>
  <si>
    <t>Índice de satisfacción do PTXAS coas titulacións</t>
  </si>
  <si>
    <t xml:space="preserve">Satisfacción do PTXAS cos recursos materiais e servizos </t>
  </si>
  <si>
    <t xml:space="preserve">Nº dos obxectivos (I24-1, I24-2, I24-3 e I24-4) que se acadan </t>
  </si>
  <si>
    <t>Satisfacción do PTXAS  coa promoción da titulación e a información pública na web</t>
  </si>
  <si>
    <t>Satisfacción do PTXAS cos RRHH da titulación</t>
  </si>
  <si>
    <t>Satisfacción do PTXAS coa organización e o desenvolvemento</t>
  </si>
  <si>
    <t xml:space="preserve"> Indicadores do programa estratexico do centro asociado á Titulación</t>
  </si>
  <si>
    <t>Curso X+2</t>
  </si>
  <si>
    <t>I50-21</t>
  </si>
  <si>
    <t>Indicador 21</t>
  </si>
  <si>
    <t>I50-22</t>
  </si>
  <si>
    <t>Indicador 22</t>
  </si>
  <si>
    <t>I50-23</t>
  </si>
  <si>
    <t>Indicador 23</t>
  </si>
  <si>
    <t>I50-24</t>
  </si>
  <si>
    <t>Indicador 24</t>
  </si>
  <si>
    <t>I50-25</t>
  </si>
  <si>
    <t>Indicador 25</t>
  </si>
  <si>
    <t>I50-26</t>
  </si>
  <si>
    <t>Indicador 26</t>
  </si>
  <si>
    <t>I50-27</t>
  </si>
  <si>
    <t>Indicador 27</t>
  </si>
  <si>
    <t>I50-28</t>
  </si>
  <si>
    <t>Indicador 28</t>
  </si>
  <si>
    <t>I50-29</t>
  </si>
  <si>
    <t>Indicador 29</t>
  </si>
  <si>
    <t>I50-30</t>
  </si>
  <si>
    <t>Indicador 30</t>
  </si>
  <si>
    <t>I50-31</t>
  </si>
  <si>
    <t>Indicador 31</t>
  </si>
  <si>
    <t>I50-32</t>
  </si>
  <si>
    <t>Indicador 32</t>
  </si>
  <si>
    <t>I50-33</t>
  </si>
  <si>
    <t>Indicador 33</t>
  </si>
  <si>
    <t>I50-34</t>
  </si>
  <si>
    <t>Indicador 34</t>
  </si>
  <si>
    <t>I50-35</t>
  </si>
  <si>
    <t>Indicador 35</t>
  </si>
  <si>
    <t>I50-36</t>
  </si>
  <si>
    <t>Indicador 36</t>
  </si>
  <si>
    <t>I50-37</t>
  </si>
  <si>
    <t>Indicador 37</t>
  </si>
  <si>
    <t>I50-38</t>
  </si>
  <si>
    <t>Indicador 38</t>
  </si>
  <si>
    <t>I50-39</t>
  </si>
  <si>
    <t>Indicador 39</t>
  </si>
  <si>
    <t>I50-40</t>
  </si>
  <si>
    <t>Indicador 40</t>
  </si>
  <si>
    <t>M.  Comercio</t>
  </si>
  <si>
    <t>I20-5</t>
  </si>
  <si>
    <t>Índice de satisfacción de entidades empregadoras coas titulacións</t>
  </si>
  <si>
    <r>
      <rPr>
        <b/>
        <sz val="10"/>
        <rFont val="Calibri"/>
        <family val="2"/>
        <scheme val="minor"/>
      </rPr>
      <t>Só cubrir o Resultado, é un indicador informativo.</t>
    </r>
    <r>
      <rPr>
        <sz val="10"/>
        <rFont val="Calibri"/>
        <family val="2"/>
        <scheme val="minor"/>
      </rPr>
      <t xml:space="preserve">
Indicar a % do centro da columna "% Formación Si" do documento do "PAS_Formación" do portal de transparencia: 
https://secretaria.uvigo.gal/uv/web/transparencia/informe/show/5/37/86
</t>
    </r>
    <r>
      <rPr>
        <b/>
        <sz val="10"/>
        <rFont val="Calibri"/>
        <family val="2"/>
        <scheme val="minor"/>
      </rPr>
      <t>Son os resultados do curso 23-24</t>
    </r>
  </si>
  <si>
    <r>
      <rPr>
        <b/>
        <sz val="10"/>
        <color theme="1"/>
        <rFont val="Calibri"/>
        <family val="2"/>
        <scheme val="minor"/>
      </rPr>
      <t xml:space="preserve">Cubrir Meta e Resultado
</t>
    </r>
    <r>
      <rPr>
        <sz val="10"/>
        <color theme="1"/>
        <rFont val="Calibri"/>
        <family val="2"/>
        <scheme val="minor"/>
      </rPr>
      <t xml:space="preserve">Elixir o documento Grao ACC_1 ou Máster ACC_1, segundo o caso:
https://secretaria.uvigo.gal/uv/web/transparencia/informe/show/5/51/63 
</t>
    </r>
    <r>
      <rPr>
        <b/>
        <sz val="10"/>
        <color theme="1"/>
        <rFont val="Calibri"/>
        <family val="2"/>
        <scheme val="minor"/>
      </rPr>
      <t>Os resultados son do curso 23/24</t>
    </r>
  </si>
  <si>
    <r>
      <rPr>
        <b/>
        <sz val="10"/>
        <color theme="1"/>
        <rFont val="Calibri"/>
        <family val="2"/>
        <scheme val="minor"/>
      </rPr>
      <t>Cubrir Meta e Resultado</t>
    </r>
    <r>
      <rPr>
        <sz val="10"/>
        <color theme="1"/>
        <rFont val="Calibri"/>
        <family val="2"/>
        <scheme val="minor"/>
      </rPr>
      <t xml:space="preserve">
Selecciónar o dato da titulación da columna "Total_SAÍNTE" da Folla Mobilidade_TOTAL do documento </t>
    </r>
    <r>
      <rPr>
        <i/>
        <sz val="10"/>
        <color theme="1"/>
        <rFont val="Calibri"/>
        <family val="2"/>
        <scheme val="minor"/>
      </rPr>
      <t xml:space="preserve">"Mobilidade" </t>
    </r>
    <r>
      <rPr>
        <sz val="10"/>
        <color theme="1"/>
        <rFont val="Calibri"/>
        <family val="2"/>
        <scheme val="minor"/>
      </rPr>
      <t xml:space="preserve">do portal de transparencia. 
https://secretaria.uvigo.gal/uv/web/transparencia/informe/show/5/4/19
</t>
    </r>
    <r>
      <rPr>
        <b/>
        <sz val="10"/>
        <color theme="1"/>
        <rFont val="Calibri"/>
        <family val="2"/>
        <scheme val="minor"/>
      </rPr>
      <t>Os resultados son do curso 23/24</t>
    </r>
  </si>
  <si>
    <t>Grado en Comercio</t>
  </si>
  <si>
    <t>Economía: Microeconomía</t>
  </si>
  <si>
    <t>2023/24</t>
  </si>
  <si>
    <t>Empresa: Matemáticas comerciales</t>
  </si>
  <si>
    <t>Empresa: Principios de gestión responsable</t>
  </si>
  <si>
    <t>Matemáticas: Matemáticas</t>
  </si>
  <si>
    <t>Sociología: Sociología del consumo</t>
  </si>
  <si>
    <t>Economía: Economía española y mundial</t>
  </si>
  <si>
    <t>Economía: Macroeconomía</t>
  </si>
  <si>
    <t>Empresa: Fundamentos de contabilidad</t>
  </si>
  <si>
    <t>Empresa: Fundamentos de marketing</t>
  </si>
  <si>
    <t>Estadística: Estadística</t>
  </si>
  <si>
    <t>Contabilidad financiera</t>
  </si>
  <si>
    <t>Derecho mercantil</t>
  </si>
  <si>
    <t>Muestreo aplicado a la investigación de mercados</t>
  </si>
  <si>
    <t>Idioma comercial: Inglés</t>
  </si>
  <si>
    <t>Idioma comercial: Alemán</t>
  </si>
  <si>
    <t>Informática aplicada a la gestión comercial</t>
  </si>
  <si>
    <t>Contabilidad de costes</t>
  </si>
  <si>
    <t>Decisiones de inversión en el comercio</t>
  </si>
  <si>
    <t>Marketing estratégico</t>
  </si>
  <si>
    <t>Gestión de aprovisionamientos y distribución comercial</t>
  </si>
  <si>
    <t>Régimen fiscal de la empresa</t>
  </si>
  <si>
    <t>Contabilidad de gestión</t>
  </si>
  <si>
    <t>Decisiones de financiación en el comercio</t>
  </si>
  <si>
    <t>Planificación de recursos de información integrados</t>
  </si>
  <si>
    <t>Gestión del comercio exterior</t>
  </si>
  <si>
    <t>Idioma para la negociación intercultural: Inglés</t>
  </si>
  <si>
    <t>Idioma para la negociación intercultural: Alemán</t>
  </si>
  <si>
    <t>Presentación e interpretación de la información financiera</t>
  </si>
  <si>
    <t>Marketing internacional</t>
  </si>
  <si>
    <t>Derecho del trabajo</t>
  </si>
  <si>
    <t>Tributación de las operaciones comerciales</t>
  </si>
  <si>
    <t>Estrategia empresarial y gestión de ayudas</t>
  </si>
  <si>
    <t>Sistemas de la información integrados para la gestión</t>
  </si>
  <si>
    <t>Creación de empresas comerciales</t>
  </si>
  <si>
    <t>Combinaciones de negocios</t>
  </si>
  <si>
    <t>Habilidades personales, directivas y comerciales</t>
  </si>
  <si>
    <t>Investigación operativa en la empresa comercial</t>
  </si>
  <si>
    <t>Técnicas de investigación social</t>
  </si>
  <si>
    <t>Prácticas externas</t>
  </si>
  <si>
    <t>Investigación de mercados</t>
  </si>
  <si>
    <t>Economía internacional</t>
  </si>
  <si>
    <t>Comercio electrónico: Elementos informáticos</t>
  </si>
  <si>
    <t>Idioma para la comunicación internacional: Inglés</t>
  </si>
  <si>
    <t>Idioma para la comunicación internacional: Alemán</t>
  </si>
  <si>
    <t>Trabajo de Fin de Grado</t>
  </si>
  <si>
    <t>Máster Universitario en Comercio Internacional - Presencial</t>
  </si>
  <si>
    <t>Economía Internacional</t>
  </si>
  <si>
    <t>Contabilidad y Finanzas Internacionales</t>
  </si>
  <si>
    <t>Gestión de las Operaciones Internacionales</t>
  </si>
  <si>
    <t>Las TIC en el Comercio Internacional</t>
  </si>
  <si>
    <t>Inglés Comercial</t>
  </si>
  <si>
    <t>Dirección Internacional de la Empresa</t>
  </si>
  <si>
    <t>Derecho Internacional  y Contratación</t>
  </si>
  <si>
    <t>Márketing Internacional</t>
  </si>
  <si>
    <t>Fiscalidad Internacional</t>
  </si>
  <si>
    <t>Transporte y Logística</t>
  </si>
  <si>
    <t>Nuevas Tecnologías de la Información y las Comunicaciones en el e-Comercio</t>
  </si>
  <si>
    <t>Comunicación Profesional Internacional</t>
  </si>
  <si>
    <t>Prácticas Externas</t>
  </si>
  <si>
    <t>Trabajo de Fin de Máster</t>
  </si>
  <si>
    <t>Máster Universitario en Comercio Internacional - No Presencial</t>
  </si>
  <si>
    <t>Máster Universitario en Dirección de PYMES</t>
  </si>
  <si>
    <t>Dirección Comercial e Marketing para PYMES</t>
  </si>
  <si>
    <t>Dirección de Personal</t>
  </si>
  <si>
    <t>Fuentes y Recursos de Información para PYMES</t>
  </si>
  <si>
    <t>Contabilidad para PYMES y Empresa Familiar</t>
  </si>
  <si>
    <t>Derecho Privado del Empresario</t>
  </si>
  <si>
    <t>Dirección Estratégica de la PYME</t>
  </si>
  <si>
    <t>Finanzas para PYMES</t>
  </si>
  <si>
    <t>Tributación de PYMES</t>
  </si>
  <si>
    <t>Trabajo Fin de Máster</t>
  </si>
  <si>
    <t>Curso</t>
  </si>
  <si>
    <t>% de materias que acadan unha Taxa de Rendemento de XX%</t>
  </si>
  <si>
    <r>
      <rPr>
        <b/>
        <sz val="10"/>
        <rFont val="Calibri"/>
        <family val="2"/>
        <scheme val="minor"/>
      </rPr>
      <t>Só Cubrir a Meta. O Resultado calcúlase de xeito automático.</t>
    </r>
    <r>
      <rPr>
        <sz val="10"/>
        <rFont val="Calibri"/>
        <family val="2"/>
        <scheme val="minor"/>
      </rPr>
      <t xml:space="preserve">
Indicar a % de materias cunha taxa de rendemento igual ou superior a un valor establecido (Por exemplo o 50%). O Resultado calcúlase de xeito automático, indicando na columna T da folla "Anexos" o valor establecido da taxa de cada materia</t>
    </r>
  </si>
  <si>
    <r>
      <rPr>
        <b/>
        <sz val="10"/>
        <rFont val="Calibri"/>
        <family val="2"/>
        <scheme val="minor"/>
      </rPr>
      <t xml:space="preserve">Só Cubrir a Meta. O Resultado calcúlase de xeito automático.
</t>
    </r>
    <r>
      <rPr>
        <sz val="10"/>
        <rFont val="Calibri"/>
        <family val="2"/>
        <scheme val="minor"/>
      </rPr>
      <t>Indicar o valor mínimo das taxas de Éxito das materias da titulación, do indicador I10-10</t>
    </r>
  </si>
  <si>
    <t>Xº de materias que acadan unha Taxa de Éxito de XX%</t>
  </si>
  <si>
    <r>
      <rPr>
        <b/>
        <sz val="10"/>
        <rFont val="Calibri"/>
        <family val="2"/>
        <scheme val="minor"/>
      </rPr>
      <t xml:space="preserve">Só Cubrir a Meta. O Resultado calcúlase de xeito automático.
</t>
    </r>
    <r>
      <rPr>
        <sz val="10"/>
        <rFont val="Calibri"/>
        <family val="2"/>
        <scheme val="minor"/>
      </rPr>
      <t>Indicar a %  de materias cunha taxa de Éxito igual ou superior a un valor establecido (Por exemplo o 50%). O Resultado calcúlase de xeito automático, indicando na columna S da folla "Anexos" o valor establecido da taxa de cada materia</t>
    </r>
  </si>
  <si>
    <r>
      <rPr>
        <b/>
        <sz val="10"/>
        <color theme="1"/>
        <rFont val="Calibri"/>
        <family val="2"/>
        <scheme val="minor"/>
      </rPr>
      <t xml:space="preserve">Cubrir Meta e Resultado </t>
    </r>
    <r>
      <rPr>
        <sz val="10"/>
        <color theme="1"/>
        <rFont val="Calibri"/>
        <family val="2"/>
        <scheme val="minor"/>
      </rPr>
      <t xml:space="preserve">
Seleccionar o dato na consulta "</t>
    </r>
    <r>
      <rPr>
        <i/>
        <sz val="10"/>
        <color theme="1"/>
        <rFont val="Calibri"/>
        <family val="2"/>
        <scheme val="minor"/>
      </rPr>
      <t xml:space="preserve">FOR.Formación e mobilidade do PDI" </t>
    </r>
    <r>
      <rPr>
        <sz val="10"/>
        <color theme="1"/>
        <rFont val="Calibri"/>
        <family val="2"/>
        <scheme val="minor"/>
      </rPr>
      <t xml:space="preserve">do portal de transparencia
https://secretaria.uvigo.gal/uv/web/transparencia/informe/show/5/34/68
</t>
    </r>
    <r>
      <rPr>
        <b/>
        <sz val="10"/>
        <color theme="1"/>
        <rFont val="Calibri"/>
        <family val="2"/>
        <scheme val="minor"/>
      </rPr>
      <t>Os resultados son do curso 23/24</t>
    </r>
  </si>
  <si>
    <r>
      <rPr>
        <b/>
        <sz val="10"/>
        <color theme="1"/>
        <rFont val="Calibri"/>
        <family val="2"/>
        <scheme val="minor"/>
      </rPr>
      <t xml:space="preserve">Cubrir Meta e Resultado
</t>
    </r>
    <r>
      <rPr>
        <sz val="10"/>
        <color theme="1"/>
        <rFont val="Calibri"/>
        <family val="2"/>
        <scheme val="minor"/>
      </rPr>
      <t xml:space="preserve">Nº acumulado do PDI avaliado en todas as convocatorias do Docentia. Sumar o PDI avaliado do conxunto das convocatorias de avaliación 
</t>
    </r>
    <r>
      <rPr>
        <b/>
        <sz val="10"/>
        <color theme="1"/>
        <rFont val="Calibri"/>
        <family val="2"/>
        <scheme val="minor"/>
      </rPr>
      <t>(Suma das 4 convocatorias)</t>
    </r>
  </si>
  <si>
    <r>
      <rPr>
        <b/>
        <sz val="10"/>
        <color theme="1"/>
        <rFont val="Calibri"/>
        <family val="2"/>
        <scheme val="minor"/>
      </rPr>
      <t xml:space="preserve">Cubrir Meta e Resultado
</t>
    </r>
    <r>
      <rPr>
        <sz val="10"/>
        <color theme="1"/>
        <rFont val="Calibri"/>
        <family val="2"/>
        <scheme val="minor"/>
      </rPr>
      <t xml:space="preserve">Seleccionar o dato na consulta </t>
    </r>
    <r>
      <rPr>
        <i/>
        <sz val="10"/>
        <color theme="1"/>
        <rFont val="Calibri"/>
        <family val="2"/>
        <scheme val="minor"/>
      </rPr>
      <t>"FOR. Formación e mobilidade do PDI"</t>
    </r>
    <r>
      <rPr>
        <sz val="10"/>
        <color theme="1"/>
        <rFont val="Calibri"/>
        <family val="2"/>
        <scheme val="minor"/>
      </rPr>
      <t xml:space="preserve"> do portal de transparencia
https://secretaria.uvigo.gal/uv/web/transparencia/informe/show/5/34/68
</t>
    </r>
    <r>
      <rPr>
        <b/>
        <sz val="10"/>
        <color theme="1"/>
        <rFont val="Calibri"/>
        <family val="2"/>
        <scheme val="minor"/>
      </rPr>
      <t>Os resultados son do curso 23/24</t>
    </r>
  </si>
  <si>
    <r>
      <rPr>
        <b/>
        <sz val="10"/>
        <rFont val="Calibri"/>
        <family val="2"/>
        <scheme val="minor"/>
      </rPr>
      <t xml:space="preserve">Cubrir Meta e Resultado
</t>
    </r>
    <r>
      <rPr>
        <sz val="10"/>
        <rFont val="Calibri"/>
        <family val="2"/>
        <scheme val="minor"/>
      </rPr>
      <t xml:space="preserve">Escoller o documento excel do grao ou máster segundo o caso, do menú de GRA. Graduación
https://secretaria.uvigo.gal/uv/web/transparencia/informe/show/5/51/66
</t>
    </r>
    <r>
      <rPr>
        <b/>
        <sz val="10"/>
        <rFont val="Calibri"/>
        <family val="2"/>
        <scheme val="minor"/>
      </rPr>
      <t>Os resultados son do curso 22/23</t>
    </r>
  </si>
  <si>
    <r>
      <rPr>
        <b/>
        <sz val="10"/>
        <rFont val="Calibri"/>
        <family val="2"/>
        <scheme val="minor"/>
      </rPr>
      <t>Cubrir Meta e Resultado. O indicador acádase se o resultado é igual ou inferior á meta</t>
    </r>
    <r>
      <rPr>
        <sz val="10"/>
        <rFont val="Calibri"/>
        <family val="2"/>
        <scheme val="minor"/>
      </rPr>
      <t xml:space="preserve">
Escoller o documento excel do grao ou máster segundo o caso, do menú ABA: abandono
https://secretaria.uvigo.gal/uv/web/transparencia/informe/show/5/51/65
</t>
    </r>
    <r>
      <rPr>
        <b/>
        <sz val="10"/>
        <rFont val="Calibri"/>
        <family val="2"/>
        <scheme val="minor"/>
      </rPr>
      <t>Os resultados son do curso 23/24</t>
    </r>
  </si>
  <si>
    <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</si>
  <si>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Elixir o documento excel do grao ou máster segundo o caso, do menú REN Rendemento
https://secretaria.uvigo.gal/uv/web/transparencia/informe/show/5/51/64
</t>
    </r>
    <r>
      <rPr>
        <b/>
        <sz val="10"/>
        <rFont val="Calibri"/>
        <family val="2"/>
        <scheme val="minor"/>
      </rPr>
      <t>Os resultados son do curso 23/24</t>
    </r>
  </si>
  <si>
    <r>
      <rPr>
        <b/>
        <sz val="10"/>
        <rFont val="Calibri"/>
        <family val="2"/>
        <scheme val="minor"/>
      </rP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</si>
  <si>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 xml:space="preserve">Só Cubrir a Meta. O Resultado calcúlase de xeito automático.
</t>
    </r>
    <r>
      <rPr>
        <sz val="10"/>
        <rFont val="Calibri"/>
        <family val="2"/>
        <scheme val="minor"/>
      </rPr>
      <t>Indicar o valor mínimo das taxas de rendemento das materias da titulación, do indicador I10-7</t>
    </r>
  </si>
  <si>
    <r>
      <rPr>
        <b/>
        <sz val="10"/>
        <rFont val="Calibri"/>
        <family val="2"/>
        <scheme val="minor"/>
      </rPr>
      <t xml:space="preserve">Cubrir Meta e Resultado (só Graos)
</t>
    </r>
    <r>
      <rPr>
        <sz val="10"/>
        <rFont val="Calibri"/>
        <family val="2"/>
        <scheme val="minor"/>
      </rPr>
      <t xml:space="preserve">Acceder á consulta de PRE.GRA Admisión de Grao, https://secretaria.uvigo.gal/uv/web/transparencia/informe/show/5/51/3
Posteriormente elixir a folla de Taxas de ocupación, preferencia e adecuación 
</t>
    </r>
    <r>
      <rPr>
        <b/>
        <sz val="10"/>
        <rFont val="Calibri"/>
        <family val="2"/>
        <scheme val="minor"/>
      </rPr>
      <t>Son os resultados do curso 23-24</t>
    </r>
  </si>
  <si>
    <r>
      <rPr>
        <b/>
        <sz val="10"/>
        <rFont val="Calibri"/>
        <family val="2"/>
        <scheme val="minor"/>
      </rPr>
      <t>Cubrir Meta e Resultado (só Graos)</t>
    </r>
    <r>
      <rPr>
        <sz val="10"/>
        <rFont val="Calibri"/>
        <family val="2"/>
        <scheme val="minor"/>
      </rPr>
      <t xml:space="preserve">
Acceder á consulta de PRE.GRA Admisión de Grao, https://secretaria.uvigo.gal/uv/web/transparencia/informe/show/5/51/3
Posteriormente elixir a folla de Taxas de ocupación, preferencia e adecuación </t>
    </r>
    <r>
      <rPr>
        <b/>
        <sz val="10"/>
        <rFont val="Calibri"/>
        <family val="2"/>
        <scheme val="minor"/>
      </rPr>
      <t xml:space="preserve">
Son os resultados do curso 23-24</t>
    </r>
  </si>
  <si>
    <r>
      <rPr>
        <b/>
        <sz val="10"/>
        <rFont val="Calibri"/>
        <family val="2"/>
        <scheme val="minor"/>
      </rPr>
      <t xml:space="preserve">Só cubrir o Resultado, é un indicador informativo
</t>
    </r>
    <r>
      <rPr>
        <sz val="10"/>
        <rFont val="Calibri"/>
        <family val="2"/>
        <scheme val="minor"/>
      </rPr>
      <t xml:space="preserve">Introducir a inserción laboral da da titulación da secretaría virtual
https://secretaria.uvigo.gal/uv/web/transparencia/grupo/show/5/69
</t>
    </r>
    <r>
      <rPr>
        <b/>
        <sz val="10"/>
        <rFont val="Calibri"/>
        <family val="2"/>
        <scheme val="minor"/>
      </rPr>
      <t>Son os resultados do informe da UVIGO do 2020/21</t>
    </r>
  </si>
  <si>
    <r>
      <rPr>
        <b/>
        <sz val="10"/>
        <rFont val="Calibri"/>
        <family val="2"/>
        <scheme val="minor"/>
      </rPr>
      <t>Cubrir Meta e Resultado. A meta poderá estar entre os valores [1-5]</t>
    </r>
    <r>
      <rPr>
        <sz val="10"/>
        <rFont val="Calibri"/>
        <family val="2"/>
        <scheme val="minor"/>
      </rPr>
      <t xml:space="preserve">
Introducir o Grao de satisfacción do estudantado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"Resultado"</t>
    </r>
    <r>
      <rPr>
        <sz val="10"/>
        <rFont val="Calibri"/>
        <family val="2"/>
        <scheme val="minor"/>
      </rPr>
      <t xml:space="preserve"> na fila de </t>
    </r>
    <r>
      <rPr>
        <i/>
        <sz val="10"/>
        <rFont val="Calibri"/>
        <family val="2"/>
        <scheme val="minor"/>
      </rPr>
      <t>"ValoraciónTotal"</t>
    </r>
    <r>
      <rPr>
        <sz val="10"/>
        <rFont val="Calibri"/>
        <family val="2"/>
        <scheme val="minor"/>
      </rPr>
      <t xml:space="preserve"> da titulación do informe do portal de transparencia.
https://secretaria.uvigo.gal/uv/web/transparencia/grupo/show/5/28
</t>
    </r>
    <r>
      <rPr>
        <b/>
        <sz val="10"/>
        <rFont val="Calibri"/>
        <family val="2"/>
        <scheme val="minor"/>
      </rPr>
      <t>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</si>
  <si>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PDI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 xml:space="preserve">"Resultado" </t>
    </r>
    <r>
      <rPr>
        <sz val="10"/>
        <rFont val="Calibri"/>
        <family val="2"/>
        <scheme val="minor"/>
      </rPr>
      <t xml:space="preserve">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</si>
  <si>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Introducir o Grao de satisfacción das Persoas Tituladas coa titulación, que se atopa na folla "Titulación", na columna "Resultado" na fila de "Valoración Total" da titulación do informe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</si>
  <si>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PTXAS coa titulación, que se atopa na folla "Titulación", na columna "Resultado" 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</si>
  <si>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t xml:space="preserve">Cubrir Meta e Resultado. A meta poderá estar entre os valores [1-5]
Introducir o Grao de satisfacción das entidades empregadoras coa titulación, que se atopa na folla "Titulación", na columna "Resultado" do informe achegado pola Área de Calidade.
No caso que no curso de referencia non houbera resultados, seleccionar o índice do curso pasado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</si>
  <si>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 xml:space="preserve">Elixir o documento excel do grao ou máster segundo o caso, do menú ABA. abandono
https://secretaria.uvigo.gal/uv/web/transparencia/informe/show/5/51/65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</si>
  <si>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Elixir o documento excel do grao ou máster segundo o caso, do menú ABA. abandono
https://secretaria.uvigo.gal/uv/web/transparencia/informe/show/5/51/65</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</si>
  <si>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</si>
  <si>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</si>
  <si>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</si>
  <si>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materiais e servizos" </t>
    </r>
    <r>
      <rPr>
        <sz val="10"/>
        <rFont val="Calibri"/>
        <family val="2"/>
        <scheme val="minor"/>
      </rPr>
      <t xml:space="preserve">da titulación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</si>
  <si>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t>
    </r>
    <r>
      <rPr>
        <i/>
        <sz val="10"/>
        <rFont val="Calibri"/>
        <family val="2"/>
        <scheme val="minor"/>
      </rPr>
      <t>"Preguntas"</t>
    </r>
    <r>
      <rPr>
        <sz val="10"/>
        <rFont val="Calibri"/>
        <family val="2"/>
        <scheme val="minor"/>
      </rPr>
      <t xml:space="preserve">, na columna </t>
    </r>
    <r>
      <rPr>
        <i/>
        <sz val="10"/>
        <rFont val="Calibri"/>
        <family val="2"/>
        <scheme val="minor"/>
      </rPr>
      <t xml:space="preserve">"Resultado" na fila </t>
    </r>
    <r>
      <rPr>
        <sz val="10"/>
        <rFont val="Calibri"/>
        <family val="2"/>
        <scheme val="minor"/>
      </rPr>
      <t xml:space="preserve">"Valoración Total" da pregunta Nº 6 </t>
    </r>
    <r>
      <rPr>
        <i/>
        <sz val="10"/>
        <rFont val="Calibri"/>
        <family val="2"/>
        <scheme val="minor"/>
      </rPr>
      <t>"Orientación académica recibida no PAT"</t>
    </r>
    <r>
      <rPr>
        <sz val="10"/>
        <rFont val="Calibri"/>
        <family val="2"/>
        <scheme val="minor"/>
      </rPr>
      <t xml:space="preserve">do informe </t>
    </r>
    <r>
      <rPr>
        <i/>
        <sz val="10"/>
        <rFont val="Calibri"/>
        <family val="2"/>
        <scheme val="minor"/>
      </rPr>
      <t xml:space="preserve">"Enquisas de Satisfacción de estudantado", </t>
    </r>
    <r>
      <rPr>
        <sz val="10"/>
        <rFont val="Calibri"/>
        <family val="2"/>
        <scheme val="minor"/>
      </rPr>
      <t>do portal de transparencia.</t>
    </r>
    <r>
      <rPr>
        <i/>
        <sz val="10"/>
        <rFont val="Calibri"/>
        <family val="2"/>
        <scheme val="minor"/>
      </rPr>
      <t xml:space="preserve">
</t>
    </r>
    <r>
      <rPr>
        <sz val="10"/>
        <rFont val="Calibri"/>
        <family val="2"/>
        <scheme val="minor"/>
      </rPr>
      <t>https://secretaria.uvigo.gal/uv/web/transparencia/grupo/show/5/28</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</si>
  <si>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"Preguntas", na columna "Resultado" na fila "Valoración Total" da pregunta Nº 6 "Orientación académica programada no PAT"do informe "Enquisas de Satisfacción de profesorado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</si>
  <si>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"Preguntas", na columna "Resultado" nas filas "Valoración Total da pregunta Nº4 </t>
    </r>
    <r>
      <rPr>
        <i/>
        <sz val="10"/>
        <rFont val="Calibri"/>
        <family val="2"/>
        <scheme val="minor"/>
      </rPr>
      <t>"Orientación académica recibida"</t>
    </r>
    <r>
      <rPr>
        <sz val="10"/>
        <rFont val="Calibri"/>
        <family val="2"/>
        <scheme val="minor"/>
      </rPr>
      <t xml:space="preserve"> </t>
    </r>
    <r>
      <rPr>
        <i/>
        <sz val="10"/>
        <rFont val="Calibri"/>
        <family val="2"/>
        <scheme val="minor"/>
      </rPr>
      <t xml:space="preserve">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</si>
  <si>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Introducir o valor que se atopa na folla "Preguntas", na columna "Resultado" nas filas "Valoración Total da pregunta Nº5 </t>
    </r>
    <r>
      <rPr>
        <i/>
        <sz val="10"/>
        <rFont val="Calibri"/>
        <family val="2"/>
        <scheme val="minor"/>
      </rPr>
      <t xml:space="preserve">"Orientación profesional e laboral recibida", 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</si>
  <si>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</si>
  <si>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</si>
  <si>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</si>
  <si>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Información Xeral"</t>
    </r>
    <r>
      <rPr>
        <sz val="10"/>
        <rFont val="Calibri"/>
        <family val="2"/>
        <scheme val="minor"/>
      </rPr>
      <t xml:space="preserve"> da titulación do informe de </t>
    </r>
    <r>
      <rPr>
        <i/>
        <sz val="10"/>
        <rFont val="Calibri"/>
        <family val="2"/>
        <scheme val="minor"/>
      </rPr>
      <t>"Enquisas de Satisfacción do PAS"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</si>
  <si>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Cubrir Meta e Resultado</t>
    </r>
    <r>
      <rPr>
        <sz val="10"/>
        <rFont val="Calibri"/>
        <family val="2"/>
        <scheme val="minor"/>
      </rPr>
      <t xml:space="preserve">
Escoller o documento de Nota Media dos graos ou másters segundo o caso: https://secretaria.uvigo.gal/uv/web/transparencia/informe/show/5/51/63
Posteriormente elixir a columna </t>
    </r>
    <r>
      <rPr>
        <i/>
        <sz val="10"/>
        <rFont val="Calibri"/>
        <family val="2"/>
        <scheme val="minor"/>
      </rPr>
      <t>"Nota media de acceso"</t>
    </r>
    <r>
      <rPr>
        <sz val="10"/>
        <rFont val="Calibri"/>
        <family val="2"/>
        <scheme val="minor"/>
      </rPr>
      <t xml:space="preserve"> da fila </t>
    </r>
    <r>
      <rPr>
        <i/>
        <sz val="10"/>
        <rFont val="Calibri"/>
        <family val="2"/>
        <scheme val="minor"/>
      </rPr>
      <t xml:space="preserve">"Título de Bacharelato do Sistema Educativo Español" </t>
    </r>
    <r>
      <rPr>
        <sz val="10"/>
        <rFont val="Calibri"/>
        <family val="2"/>
        <scheme val="minor"/>
      </rPr>
      <t xml:space="preserve">da titulación.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</si>
  <si>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 xml:space="preserve">"Bloque", na columna </t>
    </r>
    <r>
      <rPr>
        <sz val="10"/>
        <rFont val="Calibri"/>
        <family val="2"/>
        <scheme val="minor"/>
      </rPr>
      <t>"Resultado"</t>
    </r>
    <r>
      <rPr>
        <i/>
        <sz val="10"/>
        <rFont val="Calibri"/>
        <family val="2"/>
        <scheme val="minor"/>
      </rPr>
      <t xml:space="preserve"> na fila </t>
    </r>
    <r>
      <rPr>
        <sz val="10"/>
        <rFont val="Calibri"/>
        <family val="2"/>
        <scheme val="minor"/>
      </rPr>
      <t>"Valoración Total"</t>
    </r>
    <r>
      <rPr>
        <i/>
        <sz val="10"/>
        <rFont val="Calibri"/>
        <family val="2"/>
        <scheme val="minor"/>
      </rPr>
      <t xml:space="preserve"> do "Bloque 7 Prácticas Externas" da titulación correspondente do informe de </t>
    </r>
    <r>
      <rPr>
        <sz val="10"/>
        <rFont val="Calibri"/>
        <family val="2"/>
        <scheme val="minor"/>
      </rPr>
      <t xml:space="preserve">"Enquisas de satisfacción de egresados/as" do portal de transparencia
https://secretaria.uvigo.gal/uv/web/transparencia/grupo/show/5/28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</si>
  <si>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</si>
  <si>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</si>
  <si>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 </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</si>
  <si>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3 Recursos Humanos " </t>
    </r>
    <r>
      <rPr>
        <sz val="10"/>
        <rFont val="Calibri"/>
        <family val="2"/>
        <scheme val="minor"/>
      </rPr>
      <t xml:space="preserve">da titulación de </t>
    </r>
    <r>
      <rPr>
        <i/>
        <sz val="10"/>
        <rFont val="Calibri"/>
        <family val="2"/>
        <scheme val="minor"/>
      </rPr>
      <t>"Enquisas de Satisfacción do PTXAS"</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</si>
  <si>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columna "Global" e na filla "GLOBAL", do informe de avaliación docente por titulación que se atopa na secretaría virtual.
https://secretaria.uvigo.gal/uvigo.sv/index.php?modulo=informes&amp;accion=InformeEadTitulacion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</si>
  <si>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</si>
  <si>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Organización e Desenvolvemento"</t>
    </r>
    <r>
      <rPr>
        <sz val="10"/>
        <rFont val="Calibri"/>
        <family val="2"/>
        <scheme val="minor"/>
      </rPr>
      <t xml:space="preserve"> 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</si>
  <si>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corresponden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</si>
  <si>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"Preguntas"</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da </t>
    </r>
    <r>
      <rPr>
        <i/>
        <sz val="10"/>
        <rFont val="Calibri"/>
        <family val="2"/>
        <scheme val="minor"/>
      </rPr>
      <t xml:space="preserve">"Pregunta 15 a xestión das titulacións" </t>
    </r>
    <r>
      <rPr>
        <sz val="10"/>
        <rFont val="Calibri"/>
        <family val="2"/>
        <scheme val="minor"/>
      </rPr>
      <t xml:space="preserve">da titulación correspondente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t>
    </r>
    <r>
      <rPr>
        <b/>
        <sz val="10"/>
        <rFont val="Calibri"/>
        <family val="2"/>
        <scheme val="minor"/>
      </rPr>
      <t>Os resultados son do curso 22-23</t>
    </r>
  </si>
  <si>
    <r>
      <rPr>
        <b/>
        <sz val="10"/>
        <rFont val="Calibri"/>
        <family val="2"/>
        <scheme val="minor"/>
      </rPr>
      <t xml:space="preserve">Só Cubrir o Resultado. Este indicador utilizase para calcular outros indicadores
</t>
    </r>
    <r>
      <rPr>
        <sz val="10"/>
        <rFont val="Calibri"/>
        <family val="2"/>
        <scheme val="minor"/>
      </rPr>
      <t xml:space="preserve">Elixir o documento estudantes matriculados de Grao ou Máster segundo sea o caso. 
https://secretaria.uvigo.gal/uv/web/transparencia/informe/show/5/51/61
Indicar o Nº total de Estudantes matriculados da titulación e neste curso
</t>
    </r>
    <r>
      <rPr>
        <b/>
        <sz val="10"/>
        <rFont val="Calibri"/>
        <family val="2"/>
        <scheme val="minor"/>
      </rPr>
      <t>Os resultados son do curso 23-24</t>
    </r>
  </si>
  <si>
    <r>
      <rPr>
        <b/>
        <sz val="10"/>
        <rFont val="Calibri"/>
        <family val="2"/>
        <scheme val="minor"/>
      </rPr>
      <t xml:space="preserve">Só Cubrir o Resultado. Este indicador utilizase para calcular outros indicadores
</t>
    </r>
    <r>
      <rPr>
        <sz val="10"/>
        <rFont val="Calibri"/>
        <family val="2"/>
        <scheme val="minor"/>
      </rPr>
      <t xml:space="preserve">Acceder á consulta DOC. Profesorado con Docencia, do portal de transparencia.
https://secretaria.uvigo.gal/uv/web/transparencia/informe/show/5/34/25
Posteriormente indicar o Nº de profesorado da titulación e neste curso.
</t>
    </r>
    <r>
      <rPr>
        <b/>
        <sz val="10"/>
        <rFont val="Calibri"/>
        <family val="2"/>
        <scheme val="minor"/>
      </rPr>
      <t>Os resultados son do curso 23-24</t>
    </r>
  </si>
  <si>
    <t>Descripción e Fonte de Información</t>
  </si>
  <si>
    <t>Maio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</si>
</sst>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99">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b/>
      <sz val="20"/>
      <color theme="1"/>
      <name val="Calibri"/>
      <family val="2"/>
      <scheme val="minor"/>
    </font>
    <font>
      <b/>
      <sz val="14"/>
      <color theme="1"/>
      <name val="Calibri"/>
      <family val="2"/>
      <scheme val="minor"/>
    </font>
    <font>
      <sz val="11"/>
      <color theme="1"/>
      <name val="Calibri"/>
      <family val="2"/>
      <scheme val="minor"/>
    </font>
    <font>
      <b/>
      <sz val="9"/>
      <color theme="0"/>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theme="0" tint="-0.499984740745262"/>
      <name val="Calibri"/>
      <family val="2"/>
      <scheme val="minor"/>
    </font>
    <font>
      <sz val="9"/>
      <name val="Calibri"/>
      <family val="2"/>
      <scheme val="minor"/>
    </font>
    <font>
      <b/>
      <sz val="14"/>
      <name val="Calibri"/>
      <family val="2"/>
      <scheme val="minor"/>
    </font>
    <font>
      <b/>
      <sz val="9"/>
      <color theme="1"/>
      <name val="Calibri"/>
      <family val="2"/>
      <scheme val="minor"/>
    </font>
    <font>
      <sz val="10"/>
      <color theme="1"/>
      <name val="Calibri"/>
      <family val="2"/>
      <scheme val="minor"/>
    </font>
    <font>
      <sz val="11"/>
      <color theme="0"/>
      <name val="Calibri"/>
      <family val="2"/>
      <scheme val="minor"/>
    </font>
    <font>
      <b/>
      <sz val="14"/>
      <color theme="0"/>
      <name val="Calibri"/>
      <family val="2"/>
      <scheme val="minor"/>
    </font>
    <font>
      <b/>
      <sz val="12"/>
      <color theme="1"/>
      <name val="Calibri"/>
      <family val="2"/>
      <scheme val="minor"/>
    </font>
    <font>
      <sz val="12"/>
      <color theme="1"/>
      <name val="Calibri"/>
      <family val="2"/>
      <scheme val="minor"/>
    </font>
    <font>
      <b/>
      <sz val="20"/>
      <color theme="1"/>
      <name val="Calibri"/>
      <family val="2"/>
      <scheme val="minor"/>
    </font>
    <font>
      <sz val="8"/>
      <color theme="1"/>
      <name val="Calibri"/>
      <family val="2"/>
      <scheme val="minor"/>
    </font>
    <font>
      <sz val="10"/>
      <name val="Calibri"/>
      <family val="2"/>
      <scheme val="minor"/>
    </font>
    <font>
      <b/>
      <sz val="11"/>
      <name val="Calibri"/>
      <family val="2"/>
      <scheme val="minor"/>
    </font>
    <font>
      <b/>
      <sz val="10"/>
      <color theme="1"/>
      <name val="Calibri"/>
      <family val="2"/>
      <scheme val="minor"/>
    </font>
    <font>
      <sz val="18"/>
      <color theme="1"/>
      <name val="Calibri"/>
      <family val="2"/>
      <scheme val="minor"/>
    </font>
    <font>
      <b/>
      <sz val="18"/>
      <color theme="1"/>
      <name val="Calibri"/>
      <family val="2"/>
      <scheme val="minor"/>
    </font>
    <font>
      <i/>
      <sz val="10"/>
      <color theme="1"/>
      <name val="Calibri"/>
      <family val="2"/>
      <scheme val="minor"/>
    </font>
    <font>
      <i/>
      <sz val="10"/>
      <name val="Calibri"/>
      <family val="2"/>
      <scheme val="minor"/>
    </font>
    <font>
      <sz val="12"/>
      <color theme="0" tint="-0.499984740745262"/>
      <name val="Calibri"/>
      <family val="2"/>
      <scheme val="minor"/>
    </font>
    <font>
      <b/>
      <sz val="10"/>
      <name val="Calibri"/>
      <family val="2"/>
      <scheme val="minor"/>
    </font>
    <font>
      <b/>
      <sz val="10"/>
      <color theme="0"/>
      <name val="Calibri"/>
      <family val="2"/>
      <scheme val="minor"/>
    </font>
    <font>
      <sz val="14"/>
      <name val="Calibri"/>
      <family val="2"/>
      <scheme val="minor"/>
    </font>
    <font>
      <b/>
      <sz val="16"/>
      <name val="Calibri"/>
      <family val="2"/>
      <scheme val="minor"/>
    </font>
    <font>
      <u/>
      <sz val="11"/>
      <color theme="10"/>
      <name val="Calibri"/>
      <family val="2"/>
      <scheme val="minor"/>
    </font>
    <font>
      <sz val="14"/>
      <color theme="1"/>
      <name val="Calibri"/>
      <family val="2"/>
      <scheme val="minor"/>
    </font>
    <font>
      <b/>
      <sz val="14"/>
      <color theme="0" tint="-0.499984740745262"/>
      <name val="Calibri"/>
      <family val="2"/>
      <scheme val="minor"/>
    </font>
    <font>
      <b/>
      <sz val="14"/>
      <color theme="0" tint="-0.34998626667073579"/>
      <name val="Calibri"/>
      <family val="2"/>
      <scheme val="minor"/>
    </font>
    <font>
      <sz val="12"/>
      <name val="Calibri"/>
      <family val="2"/>
      <scheme val="minor"/>
    </font>
    <font>
      <u/>
      <sz val="10"/>
      <color theme="10"/>
      <name val="Calibri"/>
      <family val="2"/>
      <scheme val="minor"/>
    </font>
    <font>
      <b/>
      <sz val="16"/>
      <color theme="1"/>
      <name val="Calibri"/>
      <family val="2"/>
      <scheme val="minor"/>
    </font>
    <font>
      <sz val="11"/>
      <color theme="1"/>
      <name val="New Baskerville"/>
      <family val="1"/>
    </font>
    <font>
      <sz val="10"/>
      <name val="Arial"/>
      <family val="2"/>
    </font>
    <font>
      <sz val="22"/>
      <name val="New Baskerville"/>
      <family val="1"/>
    </font>
    <font>
      <b/>
      <sz val="14"/>
      <color theme="9" tint="-0.249977111117893"/>
      <name val="Calibri"/>
      <family val="2"/>
      <scheme val="minor"/>
    </font>
    <font>
      <sz val="12"/>
      <color theme="5" tint="-0.249977111117893"/>
      <name val="New Baskerville"/>
      <family val="1"/>
    </font>
    <font>
      <b/>
      <sz val="22"/>
      <name val="Calibri"/>
      <family val="2"/>
      <scheme val="minor"/>
    </font>
    <font>
      <sz val="18"/>
      <name val="New Baskerville"/>
      <family val="1"/>
    </font>
    <font>
      <sz val="18"/>
      <name val="Calibri"/>
      <family val="2"/>
      <scheme val="minor"/>
    </font>
    <font>
      <sz val="22"/>
      <name val="Calibri"/>
      <family val="2"/>
      <scheme val="minor"/>
    </font>
    <font>
      <b/>
      <sz val="18"/>
      <name val="Calibri"/>
      <family val="2"/>
      <scheme val="minor"/>
    </font>
    <font>
      <u/>
      <sz val="16"/>
      <color theme="9" tint="-0.249977111117893"/>
      <name val="Calibri"/>
      <family val="2"/>
      <scheme val="minor"/>
    </font>
    <font>
      <sz val="14"/>
      <color rgb="FF0070C0"/>
      <name val="New Baskerville"/>
      <family val="1"/>
    </font>
    <font>
      <sz val="22"/>
      <color rgb="FF00B0F0"/>
      <name val="New Baskerville"/>
      <family val="1"/>
    </font>
    <font>
      <b/>
      <sz val="9"/>
      <name val="Calibri"/>
      <family val="2"/>
      <scheme val="minor"/>
    </font>
    <font>
      <sz val="10"/>
      <color theme="3"/>
      <name val="Calibri"/>
      <family val="2"/>
      <scheme val="minor"/>
    </font>
    <font>
      <sz val="11"/>
      <color theme="3"/>
      <name val="Calibri"/>
      <family val="2"/>
      <scheme val="minor"/>
    </font>
    <font>
      <sz val="11"/>
      <color rgb="FFFFFFFF"/>
      <name val="Calibri"/>
      <family val="2"/>
      <scheme val="minor"/>
    </font>
    <font>
      <sz val="11"/>
      <color rgb="FF808080"/>
      <name val="Calibri"/>
      <family val="2"/>
      <scheme val="minor"/>
    </font>
    <font>
      <b/>
      <sz val="10"/>
      <color rgb="FF000000"/>
      <name val="Calibri"/>
      <family val="2"/>
      <scheme val="minor"/>
    </font>
    <font>
      <sz val="10"/>
      <color rgb="FF000000"/>
      <name val="Calibri"/>
      <family val="2"/>
      <scheme val="minor"/>
    </font>
    <font>
      <b/>
      <sz val="14"/>
      <color rgb="FFFFFFFF"/>
      <name val="Calibri"/>
      <family val="2"/>
      <scheme val="minor"/>
    </font>
    <font>
      <b/>
      <sz val="18"/>
      <color rgb="FF000000"/>
      <name val="Calibri"/>
      <family val="2"/>
      <scheme val="minor"/>
    </font>
    <font>
      <b/>
      <sz val="14"/>
      <color rgb="FF000000"/>
      <name val="Calibri"/>
      <family val="2"/>
      <scheme val="minor"/>
    </font>
    <font>
      <sz val="11"/>
      <color rgb="FF9C0006"/>
      <name val="Calibri"/>
      <family val="2"/>
      <scheme val="minor"/>
    </font>
    <font>
      <sz val="18"/>
      <name val="Arial"/>
      <family val="2"/>
    </font>
    <font>
      <b/>
      <sz val="12"/>
      <name val="Arial Black"/>
      <family val="2"/>
    </font>
    <font>
      <sz val="12"/>
      <name val="Arial Black"/>
      <family val="2"/>
    </font>
    <font>
      <sz val="11"/>
      <name val="Arial Black"/>
      <family val="2"/>
    </font>
    <font>
      <sz val="10"/>
      <color theme="0"/>
      <name val="Calibri"/>
      <family val="2"/>
      <scheme val="minor"/>
    </font>
    <font>
      <sz val="11"/>
      <color theme="0"/>
      <name val="Arial Black"/>
      <family val="2"/>
    </font>
    <font>
      <b/>
      <sz val="18"/>
      <name val="Arial"/>
      <family val="2"/>
    </font>
    <font>
      <b/>
      <sz val="14"/>
      <color theme="1"/>
      <name val="Calibri"/>
      <family val="2"/>
    </font>
    <font>
      <sz val="18"/>
      <color rgb="FF000000"/>
      <name val="Calibri"/>
      <family val="2"/>
      <scheme val="minor"/>
    </font>
    <font>
      <b/>
      <sz val="18"/>
      <color theme="1"/>
      <name val="Arial"/>
      <family val="2"/>
    </font>
    <font>
      <b/>
      <sz val="12"/>
      <color theme="1"/>
      <name val="Arial Black"/>
      <family val="2"/>
    </font>
    <font>
      <sz val="18"/>
      <color theme="1"/>
      <name val="Arial"/>
      <family val="2"/>
    </font>
    <font>
      <sz val="12"/>
      <color theme="1"/>
      <name val="Arial Black"/>
      <family val="2"/>
    </font>
    <font>
      <sz val="11"/>
      <color theme="1"/>
      <name val="Arial Black"/>
      <family val="2"/>
    </font>
    <font>
      <sz val="8"/>
      <color rgb="FF35383A"/>
      <name val="Open Sans"/>
    </font>
    <font>
      <sz val="8"/>
      <color rgb="FF4A4A4A"/>
      <name val="Arial"/>
      <family val="2"/>
    </font>
    <font>
      <b/>
      <sz val="22"/>
      <color rgb="FFFF0000"/>
      <name val="Calibri"/>
      <family val="2"/>
      <scheme val="minor"/>
    </font>
  </fonts>
  <fills count="26">
    <fill>
      <patternFill patternType="none"/>
    </fill>
    <fill>
      <patternFill patternType="gray125"/>
    </fill>
    <fill>
      <patternFill patternType="solid">
        <fgColor theme="9" tint="-0.249977111117893"/>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34998626667073579"/>
        <bgColor indexed="64"/>
      </patternFill>
    </fill>
    <fill>
      <patternFill patternType="solid">
        <fgColor theme="0"/>
        <bgColor indexed="64"/>
      </patternFill>
    </fill>
    <fill>
      <patternFill patternType="solid">
        <fgColor rgb="FFF0B2A8"/>
        <bgColor indexed="64"/>
      </patternFill>
    </fill>
    <fill>
      <patternFill patternType="solid">
        <fgColor theme="8" tint="0.79998168889431442"/>
        <bgColor indexed="64"/>
      </patternFill>
    </fill>
    <fill>
      <patternFill patternType="solid">
        <fgColor theme="9" tint="0.79995117038483843"/>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rgb="FFD9E1F2"/>
        <bgColor indexed="64"/>
      </patternFill>
    </fill>
    <fill>
      <patternFill patternType="solid">
        <fgColor rgb="FFFFE699"/>
        <bgColor indexed="64"/>
      </patternFill>
    </fill>
    <fill>
      <patternFill patternType="solid">
        <fgColor rgb="FF548235"/>
        <bgColor indexed="64"/>
      </patternFill>
    </fill>
    <fill>
      <patternFill patternType="solid">
        <fgColor rgb="FFFB7D80"/>
        <bgColor indexed="64"/>
      </patternFill>
    </fill>
    <fill>
      <patternFill patternType="solid">
        <fgColor rgb="FFFFEB99"/>
        <bgColor indexed="64"/>
      </patternFill>
    </fill>
    <fill>
      <patternFill patternType="solid">
        <fgColor rgb="FFFFC000"/>
        <bgColor indexed="64"/>
      </patternFill>
    </fill>
    <fill>
      <patternFill patternType="solid">
        <fgColor rgb="FFF2F2F2"/>
        <bgColor indexed="64"/>
      </patternFill>
    </fill>
    <fill>
      <patternFill patternType="solid">
        <fgColor rgb="FFFFC7CE"/>
        <bgColor indexed="64"/>
      </patternFill>
    </fill>
    <fill>
      <patternFill patternType="solid">
        <fgColor rgb="FF92D050"/>
        <bgColor indexed="64"/>
      </patternFill>
    </fill>
    <fill>
      <patternFill patternType="solid">
        <fgColor theme="9" tint="0.59999389629810485"/>
        <bgColor indexed="64"/>
      </patternFill>
    </fill>
    <fill>
      <patternFill patternType="solid">
        <fgColor rgb="FFFF5D5D"/>
        <bgColor indexed="64"/>
      </patternFill>
    </fill>
    <fill>
      <patternFill patternType="solid">
        <fgColor rgb="FFFFFFFF"/>
      </patternFill>
    </fill>
  </fills>
  <borders count="84">
    <border>
      <left/>
      <right/>
      <top/>
      <bottom/>
      <diagonal/>
    </border>
    <border>
      <left/>
      <right/>
      <top style="thin">
        <color auto="1"/>
      </top>
      <bottom style="thin">
        <color auto="1"/>
      </bottom>
      <diagonal/>
    </border>
    <border>
      <left style="medium">
        <color auto="1"/>
      </left>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top style="medium">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thin">
        <color auto="1"/>
      </right>
      <top style="thin">
        <color auto="1"/>
      </top>
      <bottom/>
      <diagonal/>
    </border>
    <border>
      <left/>
      <right style="medium">
        <color auto="1"/>
      </right>
      <top/>
      <bottom/>
      <diagonal/>
    </border>
    <border>
      <left/>
      <right style="thin">
        <color auto="1"/>
      </right>
      <top/>
      <bottom style="thin">
        <color auto="1"/>
      </bottom>
      <diagonal/>
    </border>
    <border>
      <left/>
      <right style="thin">
        <color auto="1"/>
      </right>
      <top/>
      <bottom/>
      <diagonal/>
    </border>
    <border>
      <left/>
      <right style="medium">
        <color auto="1"/>
      </right>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medium">
        <color indexed="64"/>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right/>
      <top/>
      <bottom style="thin">
        <color theme="9" tint="-0.249977111117893"/>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indexed="64"/>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medium">
        <color auto="1"/>
      </left>
      <right style="medium">
        <color indexed="64"/>
      </right>
      <top/>
      <bottom style="medium">
        <color indexed="64"/>
      </bottom>
      <diagonal/>
    </border>
    <border>
      <left style="thin">
        <color theme="9" tint="-0.249977111117893"/>
      </left>
      <right/>
      <top/>
      <bottom style="thin">
        <color auto="1"/>
      </bottom>
      <diagonal/>
    </border>
    <border>
      <left/>
      <right style="thin">
        <color theme="9" tint="-0.249977111117893"/>
      </right>
      <top/>
      <bottom style="thin">
        <color auto="1"/>
      </bottom>
      <diagonal/>
    </border>
    <border>
      <left style="thin">
        <color theme="9" tint="-0.249977111117893"/>
      </left>
      <right/>
      <top/>
      <bottom style="thin">
        <color theme="9" tint="-0.249977111117893"/>
      </bottom>
      <diagonal/>
    </border>
    <border>
      <left/>
      <right style="thin">
        <color theme="9" tint="-0.249977111117893"/>
      </right>
      <top/>
      <bottom style="thin">
        <color theme="9" tint="-0.249977111117893"/>
      </bottom>
      <diagonal/>
    </border>
    <border>
      <left style="medium">
        <color theme="9"/>
      </left>
      <right/>
      <top style="medium">
        <color theme="9"/>
      </top>
      <bottom/>
      <diagonal/>
    </border>
    <border>
      <left/>
      <right/>
      <top style="medium">
        <color theme="9"/>
      </top>
      <bottom/>
      <diagonal/>
    </border>
    <border>
      <left/>
      <right style="medium">
        <color theme="9"/>
      </right>
      <top style="medium">
        <color theme="9"/>
      </top>
      <bottom/>
      <diagonal/>
    </border>
    <border>
      <left style="medium">
        <color theme="9"/>
      </left>
      <right/>
      <top/>
      <bottom/>
      <diagonal/>
    </border>
    <border>
      <left/>
      <right style="medium">
        <color theme="9"/>
      </right>
      <top/>
      <bottom/>
      <diagonal/>
    </border>
    <border>
      <left style="medium">
        <color theme="9"/>
      </left>
      <right style="medium">
        <color theme="9"/>
      </right>
      <top style="medium">
        <color theme="9"/>
      </top>
      <bottom/>
      <diagonal/>
    </border>
    <border>
      <left style="medium">
        <color theme="9"/>
      </left>
      <right style="medium">
        <color theme="9"/>
      </right>
      <top/>
      <bottom/>
      <diagonal/>
    </border>
    <border>
      <left style="medium">
        <color theme="9"/>
      </left>
      <right/>
      <top/>
      <bottom style="medium">
        <color theme="9"/>
      </bottom>
      <diagonal/>
    </border>
    <border>
      <left/>
      <right/>
      <top/>
      <bottom style="medium">
        <color theme="9"/>
      </bottom>
      <diagonal/>
    </border>
    <border>
      <left/>
      <right style="medium">
        <color theme="9"/>
      </right>
      <top/>
      <bottom style="medium">
        <color theme="9"/>
      </bottom>
      <diagonal/>
    </border>
    <border>
      <left style="medium">
        <color theme="9"/>
      </left>
      <right style="medium">
        <color theme="9"/>
      </right>
      <top/>
      <bottom style="medium">
        <color theme="9"/>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9"/>
      </left>
      <right/>
      <top style="medium">
        <color theme="9"/>
      </top>
      <bottom style="medium">
        <color theme="9"/>
      </bottom>
      <diagonal/>
    </border>
    <border>
      <left/>
      <right/>
      <top style="medium">
        <color theme="9"/>
      </top>
      <bottom style="medium">
        <color theme="9"/>
      </bottom>
      <diagonal/>
    </border>
    <border>
      <left/>
      <right style="medium">
        <color theme="9"/>
      </right>
      <top style="medium">
        <color theme="9"/>
      </top>
      <bottom style="medium">
        <color theme="9"/>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s>
  <cellStyleXfs count="5">
    <xf numFmtId="0" fontId="0" fillId="0" borderId="0"/>
    <xf numFmtId="9" fontId="23" fillId="0" borderId="0" applyFont="0" applyFill="0" applyBorder="0" applyAlignment="0" applyProtection="0"/>
    <xf numFmtId="43" fontId="23" fillId="0" borderId="0" applyFont="0" applyFill="0" applyBorder="0" applyAlignment="0" applyProtection="0"/>
    <xf numFmtId="0" fontId="51" fillId="0" borderId="0" applyNumberFormat="0" applyFill="0" applyBorder="0" applyAlignment="0" applyProtection="0"/>
    <xf numFmtId="0" fontId="59" fillId="0" borderId="0"/>
  </cellStyleXfs>
  <cellXfs count="616">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0" fontId="0" fillId="0" borderId="5" xfId="0" applyBorder="1" applyAlignment="1">
      <alignment vertical="center"/>
    </xf>
    <xf numFmtId="0" fontId="0" fillId="0" borderId="7" xfId="0" applyBorder="1" applyAlignment="1">
      <alignment vertical="center"/>
    </xf>
    <xf numFmtId="0" fontId="24" fillId="2" borderId="11" xfId="0" applyFont="1" applyFill="1" applyBorder="1" applyAlignment="1">
      <alignment vertical="center" wrapText="1"/>
    </xf>
    <xf numFmtId="0" fontId="24" fillId="3" borderId="0" xfId="0" applyFont="1" applyFill="1" applyAlignment="1">
      <alignment vertical="center" wrapText="1"/>
    </xf>
    <xf numFmtId="0" fontId="24" fillId="2" borderId="0" xfId="0" applyFont="1" applyFill="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0" fillId="0" borderId="15" xfId="0" applyBorder="1" applyAlignment="1">
      <alignment vertical="center" wrapText="1"/>
    </xf>
    <xf numFmtId="0" fontId="0" fillId="0" borderId="16" xfId="0" applyBorder="1" applyAlignment="1">
      <alignment vertical="center" wrapText="1"/>
    </xf>
    <xf numFmtId="0" fontId="0" fillId="0" borderId="10" xfId="0" applyBorder="1" applyAlignment="1">
      <alignment vertical="center"/>
    </xf>
    <xf numFmtId="0" fontId="0" fillId="0" borderId="17" xfId="0" applyBorder="1" applyAlignment="1">
      <alignment vertical="center" wrapText="1"/>
    </xf>
    <xf numFmtId="0" fontId="24" fillId="2" borderId="14" xfId="0" applyFont="1" applyFill="1" applyBorder="1" applyAlignment="1">
      <alignment vertical="center" wrapText="1"/>
    </xf>
    <xf numFmtId="0" fontId="0" fillId="0" borderId="0" xfId="0" applyAlignment="1">
      <alignment horizontal="left" vertical="center" wrapText="1"/>
    </xf>
    <xf numFmtId="0" fontId="19" fillId="0" borderId="0" xfId="0" applyFont="1" applyAlignment="1">
      <alignment horizontal="center" vertical="center"/>
    </xf>
    <xf numFmtId="14" fontId="19" fillId="0" borderId="0" xfId="0" applyNumberFormat="1" applyFont="1" applyAlignment="1">
      <alignment horizontal="center" vertical="center"/>
    </xf>
    <xf numFmtId="0" fontId="22" fillId="4" borderId="27" xfId="0" applyFont="1" applyFill="1" applyBorder="1" applyAlignment="1">
      <alignment horizontal="center" vertical="center" wrapText="1"/>
    </xf>
    <xf numFmtId="0" fontId="30" fillId="0" borderId="0" xfId="0" applyFont="1" applyAlignment="1">
      <alignment horizontal="left" vertical="center" wrapText="1"/>
    </xf>
    <xf numFmtId="0" fontId="25" fillId="0" borderId="0" xfId="0" applyFont="1" applyAlignment="1">
      <alignment horizontal="center" vertical="center" wrapText="1"/>
    </xf>
    <xf numFmtId="0" fontId="0" fillId="0" borderId="0" xfId="0" applyAlignment="1">
      <alignment horizontal="center" vertical="center" wrapText="1"/>
    </xf>
    <xf numFmtId="0" fontId="21" fillId="0" borderId="0" xfId="0" applyFont="1" applyAlignment="1">
      <alignment vertical="center" wrapText="1"/>
    </xf>
    <xf numFmtId="0" fontId="28" fillId="0" borderId="0" xfId="0" applyFont="1" applyAlignment="1">
      <alignment horizontal="left" vertical="center" wrapText="1"/>
    </xf>
    <xf numFmtId="0" fontId="28" fillId="0" borderId="0" xfId="0" applyFont="1" applyAlignment="1">
      <alignment vertical="center" wrapText="1"/>
    </xf>
    <xf numFmtId="0" fontId="24" fillId="2" borderId="11" xfId="0" applyFont="1" applyFill="1" applyBorder="1" applyAlignment="1">
      <alignment vertical="center"/>
    </xf>
    <xf numFmtId="0" fontId="24" fillId="3" borderId="11" xfId="0" applyFont="1" applyFill="1" applyBorder="1" applyAlignment="1">
      <alignment vertical="center" wrapText="1"/>
    </xf>
    <xf numFmtId="0" fontId="34" fillId="3" borderId="0" xfId="0" applyFont="1" applyFill="1" applyAlignment="1">
      <alignment horizontal="left" vertical="center"/>
    </xf>
    <xf numFmtId="0" fontId="34" fillId="3" borderId="0" xfId="0" applyFont="1" applyFill="1" applyAlignment="1">
      <alignment horizontal="left" vertical="center" wrapText="1"/>
    </xf>
    <xf numFmtId="0" fontId="33" fillId="3" borderId="0" xfId="0" applyFont="1" applyFill="1" applyAlignment="1">
      <alignment horizontal="center" vertical="center"/>
    </xf>
    <xf numFmtId="0" fontId="33" fillId="3" borderId="0" xfId="0" applyFont="1" applyFill="1" applyAlignment="1">
      <alignment horizontal="left" vertical="center" wrapText="1"/>
    </xf>
    <xf numFmtId="0" fontId="33" fillId="3" borderId="0" xfId="0" applyFont="1" applyFill="1" applyAlignment="1">
      <alignment vertical="center"/>
    </xf>
    <xf numFmtId="0" fontId="34" fillId="2" borderId="0" xfId="0" applyFont="1" applyFill="1" applyAlignment="1">
      <alignment horizontal="left" vertical="center"/>
    </xf>
    <xf numFmtId="0" fontId="34" fillId="2" borderId="0" xfId="0" applyFont="1" applyFill="1" applyAlignment="1">
      <alignment horizontal="left" vertical="center" wrapText="1"/>
    </xf>
    <xf numFmtId="0" fontId="33" fillId="2" borderId="0" xfId="0" applyFont="1" applyFill="1" applyAlignment="1">
      <alignment horizontal="center" vertical="center"/>
    </xf>
    <xf numFmtId="0" fontId="33" fillId="2" borderId="0" xfId="0" applyFont="1" applyFill="1" applyAlignment="1">
      <alignment horizontal="left" vertical="center" wrapText="1"/>
    </xf>
    <xf numFmtId="0" fontId="33" fillId="2" borderId="0" xfId="0" applyFont="1" applyFill="1" applyAlignment="1">
      <alignment vertical="center"/>
    </xf>
    <xf numFmtId="0" fontId="34" fillId="6" borderId="2" xfId="0" applyFont="1" applyFill="1" applyBorder="1" applyAlignment="1">
      <alignment horizontal="left" vertical="center"/>
    </xf>
    <xf numFmtId="0" fontId="34" fillId="6" borderId="4" xfId="0" applyFont="1" applyFill="1" applyBorder="1" applyAlignment="1">
      <alignment horizontal="left" vertical="center" wrapText="1"/>
    </xf>
    <xf numFmtId="0" fontId="33" fillId="6" borderId="4" xfId="0" applyFont="1" applyFill="1" applyBorder="1" applyAlignment="1">
      <alignment horizontal="center" vertical="center"/>
    </xf>
    <xf numFmtId="0" fontId="33" fillId="6" borderId="18" xfId="0" applyFont="1" applyFill="1" applyBorder="1" applyAlignment="1">
      <alignment vertical="center" wrapText="1"/>
    </xf>
    <xf numFmtId="0" fontId="27" fillId="0" borderId="0" xfId="0" applyFont="1" applyAlignment="1">
      <alignment vertical="center"/>
    </xf>
    <xf numFmtId="0" fontId="30" fillId="7" borderId="2" xfId="0" applyFont="1" applyFill="1" applyBorder="1" applyAlignment="1">
      <alignment vertical="center"/>
    </xf>
    <xf numFmtId="0" fontId="30" fillId="7" borderId="4" xfId="0" applyFont="1" applyFill="1" applyBorder="1" applyAlignment="1">
      <alignment vertical="center"/>
    </xf>
    <xf numFmtId="0" fontId="31" fillId="5" borderId="29" xfId="0" applyFont="1" applyFill="1" applyBorder="1" applyAlignment="1">
      <alignment horizontal="center" vertical="center"/>
    </xf>
    <xf numFmtId="0" fontId="31" fillId="5" borderId="8" xfId="0" applyFont="1" applyFill="1" applyBorder="1" applyAlignment="1">
      <alignment horizontal="center" vertical="center"/>
    </xf>
    <xf numFmtId="2" fontId="0" fillId="0" borderId="0" xfId="0" applyNumberFormat="1" applyAlignment="1">
      <alignment horizontal="center" vertical="center"/>
    </xf>
    <xf numFmtId="0" fontId="25" fillId="0" borderId="1" xfId="0" applyFont="1" applyBorder="1" applyAlignment="1">
      <alignment horizontal="center" vertical="center" wrapText="1"/>
    </xf>
    <xf numFmtId="0" fontId="40" fillId="7" borderId="4" xfId="0" applyFont="1" applyFill="1" applyBorder="1" applyAlignment="1">
      <alignment vertical="center"/>
    </xf>
    <xf numFmtId="0" fontId="33" fillId="0" borderId="0" xfId="0" applyFont="1" applyAlignment="1">
      <alignment vertical="center"/>
    </xf>
    <xf numFmtId="0" fontId="31" fillId="5" borderId="7" xfId="0" applyFont="1" applyFill="1" applyBorder="1" applyAlignment="1">
      <alignment horizontal="center" vertical="center"/>
    </xf>
    <xf numFmtId="0" fontId="31" fillId="5" borderId="10" xfId="0" applyFont="1" applyFill="1" applyBorder="1" applyAlignment="1">
      <alignment horizontal="center" vertical="center"/>
    </xf>
    <xf numFmtId="0" fontId="39" fillId="0" borderId="7" xfId="0" applyFont="1" applyBorder="1" applyAlignment="1">
      <alignment horizontal="center" vertical="center"/>
    </xf>
    <xf numFmtId="0" fontId="39" fillId="0" borderId="10" xfId="0" applyFont="1" applyBorder="1" applyAlignment="1">
      <alignment horizontal="center" vertical="center"/>
    </xf>
    <xf numFmtId="0" fontId="34" fillId="2" borderId="7" xfId="0" applyFont="1" applyFill="1" applyBorder="1" applyAlignment="1">
      <alignment horizontal="left" vertical="center"/>
    </xf>
    <xf numFmtId="0" fontId="32" fillId="0" borderId="7" xfId="0" applyFont="1" applyBorder="1" applyAlignment="1">
      <alignment horizontal="center" vertical="center"/>
    </xf>
    <xf numFmtId="0" fontId="32" fillId="0" borderId="10" xfId="0" applyFont="1" applyBorder="1" applyAlignment="1">
      <alignment horizontal="center" vertical="center"/>
    </xf>
    <xf numFmtId="0" fontId="42" fillId="0" borderId="0" xfId="0" applyFont="1" applyAlignment="1">
      <alignment vertical="center"/>
    </xf>
    <xf numFmtId="0" fontId="22" fillId="4" borderId="31" xfId="0" applyFont="1" applyFill="1" applyBorder="1" applyAlignment="1">
      <alignment horizontal="center" vertical="center" wrapText="1"/>
    </xf>
    <xf numFmtId="0" fontId="22" fillId="0" borderId="0" xfId="0" applyFont="1" applyAlignment="1">
      <alignment vertical="center" wrapText="1"/>
    </xf>
    <xf numFmtId="0" fontId="31" fillId="0" borderId="0" xfId="0" applyFont="1" applyAlignment="1">
      <alignment horizontal="center" vertical="center" wrapText="1"/>
    </xf>
    <xf numFmtId="0" fontId="21" fillId="0" borderId="0" xfId="0" applyFont="1" applyAlignment="1">
      <alignment horizontal="center" vertical="center" wrapText="1"/>
    </xf>
    <xf numFmtId="0" fontId="41" fillId="5" borderId="0" xfId="0" applyFont="1" applyFill="1" applyAlignment="1">
      <alignment vertical="center" wrapText="1"/>
    </xf>
    <xf numFmtId="0" fontId="32" fillId="0" borderId="11" xfId="0" applyFont="1" applyBorder="1" applyAlignment="1">
      <alignment vertical="center" wrapText="1"/>
    </xf>
    <xf numFmtId="0" fontId="32" fillId="0" borderId="0" xfId="0" applyFont="1" applyAlignment="1">
      <alignment vertical="center" wrapText="1"/>
    </xf>
    <xf numFmtId="0" fontId="22" fillId="0" borderId="0" xfId="0" applyFont="1" applyAlignment="1">
      <alignment horizontal="center" vertical="center" wrapText="1"/>
    </xf>
    <xf numFmtId="0" fontId="48" fillId="6" borderId="11" xfId="0" applyFont="1" applyFill="1" applyBorder="1" applyAlignment="1">
      <alignment vertical="center"/>
    </xf>
    <xf numFmtId="0" fontId="48" fillId="6" borderId="11" xfId="0" applyFont="1" applyFill="1" applyBorder="1" applyAlignment="1">
      <alignment vertical="center" wrapText="1"/>
    </xf>
    <xf numFmtId="0" fontId="36" fillId="0" borderId="0" xfId="0" applyFont="1" applyAlignment="1">
      <alignment horizontal="center" vertical="center"/>
    </xf>
    <xf numFmtId="0" fontId="20" fillId="5" borderId="9" xfId="0" applyFont="1" applyFill="1" applyBorder="1" applyAlignment="1">
      <alignment vertical="center"/>
    </xf>
    <xf numFmtId="0" fontId="26" fillId="4" borderId="29" xfId="0" applyFont="1" applyFill="1" applyBorder="1" applyAlignment="1">
      <alignment vertical="center"/>
    </xf>
    <xf numFmtId="0" fontId="26" fillId="4" borderId="9" xfId="0" applyFont="1" applyFill="1" applyBorder="1" applyAlignment="1">
      <alignment vertical="center"/>
    </xf>
    <xf numFmtId="0" fontId="26" fillId="4" borderId="33" xfId="0" applyFont="1" applyFill="1" applyBorder="1" applyAlignment="1">
      <alignment vertical="center"/>
    </xf>
    <xf numFmtId="0" fontId="26" fillId="4" borderId="6" xfId="0" applyFont="1" applyFill="1" applyBorder="1" applyAlignment="1">
      <alignment vertical="center"/>
    </xf>
    <xf numFmtId="0" fontId="0" fillId="0" borderId="0" xfId="0" applyAlignment="1">
      <alignment horizontal="center" vertical="top"/>
    </xf>
    <xf numFmtId="0" fontId="0" fillId="0" borderId="28" xfId="0" applyBorder="1" applyAlignment="1">
      <alignment vertical="center"/>
    </xf>
    <xf numFmtId="0" fontId="22" fillId="0" borderId="29" xfId="0" applyFont="1" applyBorder="1" applyAlignment="1">
      <alignment horizontal="center" vertical="center" wrapText="1"/>
    </xf>
    <xf numFmtId="0" fontId="33" fillId="6" borderId="4" xfId="0" applyFont="1" applyFill="1" applyBorder="1" applyAlignment="1">
      <alignment vertical="center"/>
    </xf>
    <xf numFmtId="0" fontId="26" fillId="4" borderId="6" xfId="0" applyFont="1" applyFill="1" applyBorder="1" applyAlignment="1">
      <alignment horizontal="center" vertical="center"/>
    </xf>
    <xf numFmtId="0" fontId="29" fillId="0" borderId="0" xfId="0" applyFont="1" applyAlignment="1">
      <alignment horizontal="center" vertical="center"/>
    </xf>
    <xf numFmtId="0" fontId="29" fillId="0" borderId="11" xfId="0" applyFont="1" applyBorder="1" applyAlignment="1">
      <alignment horizontal="center" vertical="center"/>
    </xf>
    <xf numFmtId="0" fontId="26" fillId="4" borderId="9" xfId="0" applyFont="1" applyFill="1" applyBorder="1" applyAlignment="1">
      <alignment horizontal="center" vertical="center"/>
    </xf>
    <xf numFmtId="0" fontId="29" fillId="0" borderId="14" xfId="0" applyFont="1" applyBorder="1" applyAlignment="1">
      <alignment horizontal="center" vertical="center"/>
    </xf>
    <xf numFmtId="0" fontId="30" fillId="7" borderId="4" xfId="0" applyFont="1" applyFill="1" applyBorder="1" applyAlignment="1">
      <alignment horizontal="center" vertical="center"/>
    </xf>
    <xf numFmtId="0" fontId="53" fillId="0" borderId="23" xfId="0" applyFont="1" applyBorder="1" applyAlignment="1">
      <alignment horizontal="left" vertical="center" wrapText="1"/>
    </xf>
    <xf numFmtId="0" fontId="46" fillId="0" borderId="23" xfId="0" applyFont="1" applyBorder="1" applyAlignment="1">
      <alignment horizontal="left" vertical="center" wrapText="1"/>
    </xf>
    <xf numFmtId="0" fontId="46" fillId="0" borderId="22" xfId="0" applyFont="1" applyBorder="1" applyAlignment="1">
      <alignment horizontal="left" vertical="center" wrapText="1"/>
    </xf>
    <xf numFmtId="0" fontId="53" fillId="0" borderId="20" xfId="0" applyFont="1" applyBorder="1" applyAlignment="1">
      <alignment horizontal="left" vertical="center" wrapText="1"/>
    </xf>
    <xf numFmtId="0" fontId="39" fillId="0" borderId="0" xfId="0" applyFont="1" applyAlignment="1">
      <alignment vertical="center" wrapText="1"/>
    </xf>
    <xf numFmtId="0" fontId="39" fillId="0" borderId="11" xfId="0" applyFont="1" applyBorder="1" applyAlignment="1">
      <alignment vertical="center" wrapText="1"/>
    </xf>
    <xf numFmtId="0" fontId="53" fillId="0" borderId="30" xfId="0" applyFont="1" applyBorder="1" applyAlignment="1">
      <alignment horizontal="left" vertical="center" wrapText="1"/>
    </xf>
    <xf numFmtId="0" fontId="53" fillId="0" borderId="22" xfId="0" applyFont="1" applyBorder="1" applyAlignment="1">
      <alignment horizontal="left" vertical="center" wrapText="1"/>
    </xf>
    <xf numFmtId="0" fontId="22" fillId="0" borderId="0" xfId="0" applyFont="1" applyAlignment="1">
      <alignment horizontal="center" vertical="center"/>
    </xf>
    <xf numFmtId="0" fontId="41" fillId="5" borderId="1" xfId="0" applyFont="1" applyFill="1" applyBorder="1" applyAlignment="1">
      <alignment vertical="center" wrapText="1"/>
    </xf>
    <xf numFmtId="0" fontId="47" fillId="5" borderId="9" xfId="0" applyFont="1" applyFill="1" applyBorder="1" applyAlignment="1">
      <alignment vertical="center" wrapText="1"/>
    </xf>
    <xf numFmtId="0" fontId="47" fillId="5" borderId="20" xfId="0" applyFont="1" applyFill="1" applyBorder="1" applyAlignment="1">
      <alignment vertical="center" wrapText="1"/>
    </xf>
    <xf numFmtId="0" fontId="47" fillId="5" borderId="0" xfId="0" applyFont="1" applyFill="1" applyAlignment="1">
      <alignment vertical="center" wrapText="1"/>
    </xf>
    <xf numFmtId="0" fontId="47" fillId="5" borderId="23" xfId="0" applyFont="1" applyFill="1" applyBorder="1" applyAlignment="1">
      <alignment vertical="center" wrapText="1"/>
    </xf>
    <xf numFmtId="0" fontId="47" fillId="5" borderId="11" xfId="0" applyFont="1" applyFill="1" applyBorder="1" applyAlignment="1">
      <alignment vertical="center" wrapText="1"/>
    </xf>
    <xf numFmtId="0" fontId="47" fillId="5" borderId="22" xfId="0" applyFont="1" applyFill="1" applyBorder="1" applyAlignment="1">
      <alignment vertical="center" wrapText="1"/>
    </xf>
    <xf numFmtId="0" fontId="41" fillId="5" borderId="8" xfId="0" applyFont="1" applyFill="1" applyBorder="1" applyAlignment="1">
      <alignment horizontal="center" vertical="center"/>
    </xf>
    <xf numFmtId="0" fontId="41" fillId="5" borderId="29" xfId="0" applyFont="1" applyFill="1" applyBorder="1" applyAlignment="1">
      <alignment horizontal="center" vertical="center"/>
    </xf>
    <xf numFmtId="0" fontId="47" fillId="5" borderId="1" xfId="0" applyFont="1" applyFill="1" applyBorder="1" applyAlignment="1">
      <alignment vertical="center" wrapText="1"/>
    </xf>
    <xf numFmtId="0" fontId="41" fillId="0" borderId="29" xfId="0" applyFont="1" applyBorder="1" applyAlignment="1">
      <alignment horizontal="center" vertical="center"/>
    </xf>
    <xf numFmtId="0" fontId="47" fillId="0" borderId="1" xfId="0" applyFont="1" applyBorder="1" applyAlignment="1">
      <alignment vertical="center" wrapText="1"/>
    </xf>
    <xf numFmtId="0" fontId="41" fillId="5" borderId="7" xfId="0" applyFont="1" applyFill="1" applyBorder="1" applyAlignment="1">
      <alignment horizontal="center" vertical="center"/>
    </xf>
    <xf numFmtId="0" fontId="41" fillId="5" borderId="9" xfId="0" applyFont="1" applyFill="1" applyBorder="1" applyAlignment="1">
      <alignment vertical="center" wrapText="1"/>
    </xf>
    <xf numFmtId="0" fontId="0" fillId="5" borderId="37" xfId="0" quotePrefix="1" applyFill="1" applyBorder="1" applyAlignment="1">
      <alignment horizontal="center" vertical="center"/>
    </xf>
    <xf numFmtId="0" fontId="0" fillId="5" borderId="38" xfId="0" quotePrefix="1" applyFill="1" applyBorder="1" applyAlignment="1">
      <alignment horizontal="center" vertical="center"/>
    </xf>
    <xf numFmtId="2" fontId="0" fillId="0" borderId="38" xfId="0" applyNumberFormat="1" applyBorder="1" applyAlignment="1">
      <alignment horizontal="center" vertical="center"/>
    </xf>
    <xf numFmtId="0" fontId="25" fillId="5" borderId="38" xfId="0" quotePrefix="1" applyFont="1" applyFill="1" applyBorder="1" applyAlignment="1">
      <alignment horizontal="center" vertical="center"/>
    </xf>
    <xf numFmtId="0" fontId="25" fillId="5" borderId="39" xfId="0" quotePrefix="1" applyFont="1" applyFill="1" applyBorder="1" applyAlignment="1">
      <alignment horizontal="center" vertical="center"/>
    </xf>
    <xf numFmtId="0" fontId="25" fillId="5" borderId="37" xfId="0" quotePrefix="1" applyFont="1" applyFill="1" applyBorder="1" applyAlignment="1">
      <alignment horizontal="center" vertical="center"/>
    </xf>
    <xf numFmtId="2" fontId="0" fillId="0" borderId="32" xfId="0" applyNumberFormat="1" applyBorder="1" applyAlignment="1">
      <alignment horizontal="center" vertical="center"/>
    </xf>
    <xf numFmtId="0" fontId="39" fillId="5" borderId="8" xfId="0" applyFont="1" applyFill="1" applyBorder="1" applyAlignment="1">
      <alignment vertical="center" wrapText="1"/>
    </xf>
    <xf numFmtId="0" fontId="39" fillId="5" borderId="7" xfId="0" applyFont="1" applyFill="1" applyBorder="1" applyAlignment="1">
      <alignment vertical="center" wrapText="1"/>
    </xf>
    <xf numFmtId="0" fontId="39" fillId="5" borderId="10" xfId="0" applyFont="1" applyFill="1" applyBorder="1" applyAlignment="1">
      <alignment vertical="center" wrapText="1"/>
    </xf>
    <xf numFmtId="0" fontId="58" fillId="8" borderId="40" xfId="0" applyFont="1" applyFill="1" applyBorder="1" applyAlignment="1">
      <alignment vertical="center"/>
    </xf>
    <xf numFmtId="0" fontId="58" fillId="8" borderId="41" xfId="0" applyFont="1" applyFill="1" applyBorder="1" applyAlignment="1">
      <alignment vertical="center"/>
    </xf>
    <xf numFmtId="0" fontId="58" fillId="8" borderId="42" xfId="0" applyFont="1" applyFill="1" applyBorder="1" applyAlignment="1">
      <alignment vertical="center"/>
    </xf>
    <xf numFmtId="0" fontId="60" fillId="8" borderId="43" xfId="4" applyFont="1" applyFill="1" applyBorder="1" applyAlignment="1">
      <alignment vertical="center"/>
    </xf>
    <xf numFmtId="0" fontId="60" fillId="8" borderId="0" xfId="4" applyFont="1" applyFill="1" applyAlignment="1">
      <alignment vertical="center"/>
    </xf>
    <xf numFmtId="0" fontId="58" fillId="8" borderId="0" xfId="0" applyFont="1" applyFill="1" applyAlignment="1">
      <alignment vertical="center"/>
    </xf>
    <xf numFmtId="0" fontId="62" fillId="8" borderId="0" xfId="4" applyFont="1" applyFill="1" applyAlignment="1">
      <alignment horizontal="right" vertical="center"/>
    </xf>
    <xf numFmtId="0" fontId="60" fillId="8" borderId="44" xfId="4" applyFont="1" applyFill="1" applyBorder="1" applyAlignment="1">
      <alignment vertical="center"/>
    </xf>
    <xf numFmtId="0" fontId="64" fillId="8" borderId="43" xfId="4" applyFont="1" applyFill="1" applyBorder="1" applyAlignment="1">
      <alignment vertical="center"/>
    </xf>
    <xf numFmtId="0" fontId="65" fillId="8" borderId="0" xfId="4" applyFont="1" applyFill="1" applyAlignment="1">
      <alignment vertical="center"/>
    </xf>
    <xf numFmtId="0" fontId="26" fillId="8" borderId="0" xfId="0" applyFont="1" applyFill="1" applyAlignment="1">
      <alignment vertical="center"/>
    </xf>
    <xf numFmtId="0" fontId="66" fillId="8" borderId="0" xfId="4" applyFont="1" applyFill="1" applyAlignment="1">
      <alignment vertical="center"/>
    </xf>
    <xf numFmtId="0" fontId="40" fillId="8" borderId="0" xfId="0" applyFont="1" applyFill="1" applyAlignment="1">
      <alignment vertical="center"/>
    </xf>
    <xf numFmtId="0" fontId="67" fillId="8" borderId="0" xfId="4" applyFont="1" applyFill="1" applyAlignment="1">
      <alignment vertical="center"/>
    </xf>
    <xf numFmtId="0" fontId="63" fillId="8" borderId="0" xfId="4" applyFont="1" applyFill="1" applyAlignment="1">
      <alignment vertical="center"/>
    </xf>
    <xf numFmtId="0" fontId="68" fillId="8" borderId="0" xfId="3" applyFont="1" applyFill="1" applyBorder="1" applyAlignment="1">
      <alignment vertical="center"/>
    </xf>
    <xf numFmtId="0" fontId="30" fillId="8" borderId="0" xfId="4" applyFont="1" applyFill="1" applyAlignment="1">
      <alignment vertical="center"/>
    </xf>
    <xf numFmtId="0" fontId="69" fillId="8" borderId="44" xfId="4" applyFont="1" applyFill="1" applyBorder="1" applyAlignment="1">
      <alignment vertical="center"/>
    </xf>
    <xf numFmtId="17" fontId="61" fillId="8" borderId="0" xfId="4" quotePrefix="1" applyNumberFormat="1" applyFont="1" applyFill="1" applyAlignment="1">
      <alignment horizontal="right" vertical="center"/>
    </xf>
    <xf numFmtId="0" fontId="60" fillId="8" borderId="49" xfId="4" applyFont="1" applyFill="1" applyBorder="1" applyAlignment="1">
      <alignment vertical="center"/>
    </xf>
    <xf numFmtId="0" fontId="66" fillId="8" borderId="50" xfId="4" applyFont="1" applyFill="1" applyBorder="1" applyAlignment="1">
      <alignment vertical="center"/>
    </xf>
    <xf numFmtId="0" fontId="60" fillId="8" borderId="51" xfId="4" applyFont="1" applyFill="1" applyBorder="1" applyAlignment="1">
      <alignment vertical="center"/>
    </xf>
    <xf numFmtId="0" fontId="60" fillId="0" borderId="0" xfId="4" applyFont="1" applyAlignment="1">
      <alignment vertical="center"/>
    </xf>
    <xf numFmtId="0" fontId="70" fillId="0" borderId="0" xfId="4" applyFont="1" applyAlignment="1">
      <alignment vertical="center"/>
    </xf>
    <xf numFmtId="0" fontId="61" fillId="8" borderId="44" xfId="4" applyFont="1" applyFill="1" applyBorder="1" applyAlignment="1">
      <alignment vertical="center" wrapText="1"/>
    </xf>
    <xf numFmtId="0" fontId="61" fillId="8" borderId="0" xfId="4" applyFont="1" applyFill="1" applyAlignment="1">
      <alignment horizontal="right" vertical="center"/>
    </xf>
    <xf numFmtId="0" fontId="30" fillId="8" borderId="0" xfId="0" applyFont="1" applyFill="1" applyAlignment="1">
      <alignment horizontal="center" vertical="center"/>
    </xf>
    <xf numFmtId="0" fontId="68" fillId="8" borderId="0" xfId="3" applyFont="1" applyFill="1" applyBorder="1" applyAlignment="1">
      <alignment horizontal="center" vertical="center"/>
    </xf>
    <xf numFmtId="0" fontId="63" fillId="8" borderId="0" xfId="4" applyFont="1" applyFill="1" applyAlignment="1">
      <alignment horizontal="center" vertical="center"/>
    </xf>
    <xf numFmtId="0" fontId="20" fillId="0" borderId="0" xfId="0" applyFont="1" applyAlignment="1">
      <alignment horizontal="center" vertical="center"/>
    </xf>
    <xf numFmtId="0" fontId="21" fillId="12" borderId="12" xfId="0" applyFont="1" applyFill="1" applyBorder="1" applyAlignment="1">
      <alignment horizontal="left" vertical="top"/>
    </xf>
    <xf numFmtId="0" fontId="25" fillId="12" borderId="14" xfId="0" applyFont="1" applyFill="1" applyBorder="1" applyAlignment="1">
      <alignment horizontal="center" vertical="top"/>
    </xf>
    <xf numFmtId="0" fontId="22" fillId="0" borderId="0" xfId="0" applyFont="1" applyAlignment="1">
      <alignment vertical="center"/>
    </xf>
    <xf numFmtId="0" fontId="20" fillId="5" borderId="9" xfId="0" applyFont="1" applyFill="1" applyBorder="1" applyAlignment="1">
      <alignment horizontal="center" vertical="center"/>
    </xf>
    <xf numFmtId="0" fontId="20" fillId="0" borderId="11" xfId="0" applyFont="1" applyBorder="1" applyAlignment="1">
      <alignment horizontal="center" vertical="center"/>
    </xf>
    <xf numFmtId="0" fontId="22" fillId="0" borderId="17" xfId="0" applyFont="1" applyBorder="1" applyAlignment="1">
      <alignment horizontal="center" vertical="center" wrapText="1"/>
    </xf>
    <xf numFmtId="0" fontId="17" fillId="0" borderId="0" xfId="0" applyFont="1" applyAlignment="1">
      <alignment horizontal="center" vertical="center"/>
    </xf>
    <xf numFmtId="0" fontId="25" fillId="4" borderId="29" xfId="0" applyFont="1" applyFill="1" applyBorder="1" applyAlignment="1">
      <alignment horizontal="center" vertical="center" wrapText="1"/>
    </xf>
    <xf numFmtId="0" fontId="25" fillId="4" borderId="1" xfId="0" applyFont="1" applyFill="1" applyBorder="1" applyAlignment="1">
      <alignment vertical="center" wrapText="1"/>
    </xf>
    <xf numFmtId="0" fontId="16" fillId="0" borderId="0" xfId="0" applyFont="1" applyAlignment="1">
      <alignment vertical="center" wrapText="1"/>
    </xf>
    <xf numFmtId="0" fontId="25" fillId="0" borderId="0" xfId="0" applyFont="1" applyAlignment="1">
      <alignment vertical="center" wrapText="1"/>
    </xf>
    <xf numFmtId="0" fontId="40" fillId="4" borderId="29" xfId="0" applyFont="1" applyFill="1" applyBorder="1" applyAlignment="1">
      <alignment horizontal="center" vertical="center" wrapText="1"/>
    </xf>
    <xf numFmtId="0" fontId="40" fillId="4" borderId="1" xfId="0" applyFont="1" applyFill="1" applyBorder="1" applyAlignment="1">
      <alignment vertical="center" wrapText="1"/>
    </xf>
    <xf numFmtId="0" fontId="68" fillId="8" borderId="0" xfId="3" applyFont="1" applyFill="1" applyBorder="1" applyAlignment="1">
      <alignment horizontal="left" vertical="center"/>
    </xf>
    <xf numFmtId="0" fontId="22" fillId="0" borderId="55" xfId="0" applyFont="1" applyBorder="1" applyAlignment="1">
      <alignment horizontal="center" vertical="center" wrapText="1"/>
    </xf>
    <xf numFmtId="0" fontId="0" fillId="0" borderId="0" xfId="0" applyAlignment="1">
      <alignment wrapText="1"/>
    </xf>
    <xf numFmtId="0" fontId="25" fillId="4" borderId="7" xfId="0" applyFont="1" applyFill="1" applyBorder="1" applyAlignment="1">
      <alignment horizontal="center" vertical="center" wrapText="1"/>
    </xf>
    <xf numFmtId="0" fontId="25" fillId="4" borderId="23" xfId="0" applyFont="1" applyFill="1" applyBorder="1" applyAlignment="1">
      <alignment horizontal="center" vertical="center" wrapText="1"/>
    </xf>
    <xf numFmtId="0" fontId="18" fillId="0" borderId="32" xfId="0" applyFont="1" applyBorder="1" applyAlignment="1">
      <alignment vertical="center" wrapText="1"/>
    </xf>
    <xf numFmtId="0" fontId="18" fillId="0" borderId="29" xfId="0" applyFont="1"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15" fillId="0" borderId="32" xfId="0" applyFont="1" applyBorder="1" applyAlignment="1">
      <alignment vertical="center" wrapText="1"/>
    </xf>
    <xf numFmtId="0" fontId="15" fillId="0" borderId="29" xfId="0" applyFont="1" applyBorder="1" applyAlignment="1">
      <alignment vertical="center" wrapText="1"/>
    </xf>
    <xf numFmtId="0" fontId="30" fillId="8" borderId="0" xfId="4" applyFont="1" applyFill="1" applyAlignment="1">
      <alignment horizontal="center" vertical="center"/>
    </xf>
    <xf numFmtId="0" fontId="67" fillId="8" borderId="48" xfId="4" applyFont="1" applyFill="1" applyBorder="1" applyAlignment="1">
      <alignment vertical="center"/>
    </xf>
    <xf numFmtId="1" fontId="0" fillId="0" borderId="0" xfId="1" applyNumberFormat="1" applyFont="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1"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22" fillId="0" borderId="7" xfId="0" applyFont="1" applyBorder="1" applyAlignment="1">
      <alignment horizontal="center" vertical="center"/>
    </xf>
    <xf numFmtId="0" fontId="22" fillId="0" borderId="0" xfId="0" applyFont="1" applyAlignment="1">
      <alignment horizontal="left" vertical="center" wrapText="1"/>
    </xf>
    <xf numFmtId="0" fontId="14" fillId="0" borderId="0" xfId="0" applyFont="1" applyAlignment="1">
      <alignment vertical="center" wrapText="1"/>
    </xf>
    <xf numFmtId="0" fontId="14" fillId="0" borderId="29" xfId="0" applyFont="1" applyBorder="1" applyAlignment="1">
      <alignment vertical="center" wrapText="1"/>
    </xf>
    <xf numFmtId="0" fontId="35" fillId="0" borderId="30" xfId="0" quotePrefix="1" applyFont="1" applyBorder="1" applyAlignment="1">
      <alignment horizontal="center" vertical="center"/>
    </xf>
    <xf numFmtId="2" fontId="0" fillId="0" borderId="20" xfId="0" applyNumberFormat="1" applyBorder="1" applyAlignment="1">
      <alignment horizontal="center" vertical="center"/>
    </xf>
    <xf numFmtId="2" fontId="0" fillId="0" borderId="23" xfId="0" applyNumberFormat="1" applyBorder="1" applyAlignment="1">
      <alignment horizontal="center" vertical="center"/>
    </xf>
    <xf numFmtId="2" fontId="0" fillId="0" borderId="22" xfId="0" applyNumberFormat="1" applyBorder="1" applyAlignment="1">
      <alignment horizontal="center" vertical="center"/>
    </xf>
    <xf numFmtId="0" fontId="41" fillId="5" borderId="30" xfId="0" applyFont="1" applyFill="1" applyBorder="1" applyAlignment="1">
      <alignment vertical="center" wrapText="1"/>
    </xf>
    <xf numFmtId="0" fontId="32" fillId="0" borderId="0" xfId="0" applyFont="1" applyAlignment="1">
      <alignment horizontal="left" vertical="center" wrapText="1"/>
    </xf>
    <xf numFmtId="0" fontId="22" fillId="4" borderId="4"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31" fillId="0" borderId="0" xfId="0" applyFont="1" applyAlignment="1">
      <alignment horizontal="center" vertical="center"/>
    </xf>
    <xf numFmtId="0" fontId="71" fillId="0" borderId="0" xfId="0" applyFont="1" applyAlignment="1">
      <alignment vertical="center" wrapText="1"/>
    </xf>
    <xf numFmtId="0" fontId="13" fillId="0" borderId="0" xfId="0" applyFont="1" applyAlignment="1">
      <alignment vertical="center"/>
    </xf>
    <xf numFmtId="0" fontId="36" fillId="5" borderId="22" xfId="0" quotePrefix="1" applyFont="1" applyFill="1" applyBorder="1" applyAlignment="1">
      <alignment horizontal="center" vertical="center"/>
    </xf>
    <xf numFmtId="0" fontId="22" fillId="4" borderId="25" xfId="0" applyFont="1" applyFill="1" applyBorder="1" applyAlignment="1">
      <alignment horizontal="center" vertical="center" wrapText="1"/>
    </xf>
    <xf numFmtId="0" fontId="12" fillId="0" borderId="0" xfId="0" applyFont="1" applyAlignment="1">
      <alignment horizontal="center" vertical="center"/>
    </xf>
    <xf numFmtId="0" fontId="12" fillId="5" borderId="8" xfId="0" applyFont="1" applyFill="1" applyBorder="1" applyAlignment="1">
      <alignment vertical="center"/>
    </xf>
    <xf numFmtId="0" fontId="12" fillId="0" borderId="10" xfId="0" applyFont="1" applyBorder="1" applyAlignment="1">
      <alignment vertical="center"/>
    </xf>
    <xf numFmtId="0" fontId="12" fillId="0" borderId="7" xfId="0" applyFont="1" applyBorder="1" applyAlignment="1">
      <alignment vertical="center"/>
    </xf>
    <xf numFmtId="0" fontId="12" fillId="0" borderId="13" xfId="0" applyFont="1" applyBorder="1" applyAlignment="1">
      <alignment vertical="center"/>
    </xf>
    <xf numFmtId="0" fontId="72" fillId="3" borderId="0" xfId="0" applyFont="1" applyFill="1" applyAlignment="1">
      <alignment horizontal="center" vertical="center"/>
    </xf>
    <xf numFmtId="9" fontId="72" fillId="3" borderId="0" xfId="1" applyFont="1" applyFill="1" applyBorder="1" applyAlignment="1">
      <alignment horizontal="center" vertical="center" wrapText="1"/>
    </xf>
    <xf numFmtId="0" fontId="73" fillId="0" borderId="0" xfId="0" applyFont="1" applyAlignment="1">
      <alignment vertical="center"/>
    </xf>
    <xf numFmtId="0" fontId="11" fillId="0" borderId="0" xfId="0" applyFont="1" applyAlignment="1">
      <alignment horizontal="center" vertical="center"/>
    </xf>
    <xf numFmtId="0" fontId="34" fillId="6" borderId="0" xfId="0" applyFont="1" applyFill="1" applyAlignment="1">
      <alignment horizontal="left" vertical="center"/>
    </xf>
    <xf numFmtId="0" fontId="34" fillId="6" borderId="0" xfId="0" applyFont="1" applyFill="1" applyAlignment="1">
      <alignment horizontal="left" vertical="center" wrapText="1"/>
    </xf>
    <xf numFmtId="0" fontId="33" fillId="6" borderId="0" xfId="0" applyFont="1" applyFill="1" applyAlignment="1">
      <alignment vertical="center" wrapText="1"/>
    </xf>
    <xf numFmtId="0" fontId="36" fillId="5" borderId="23" xfId="0" quotePrefix="1" applyFont="1" applyFill="1" applyBorder="1" applyAlignment="1">
      <alignment horizontal="center" vertical="center"/>
    </xf>
    <xf numFmtId="0" fontId="10" fillId="0" borderId="0" xfId="0" applyFont="1" applyAlignment="1">
      <alignment horizontal="center" vertical="center"/>
    </xf>
    <xf numFmtId="0" fontId="74" fillId="3" borderId="0" xfId="0" applyFont="1" applyFill="1" applyAlignment="1">
      <alignment horizontal="center" vertical="center"/>
    </xf>
    <xf numFmtId="2" fontId="74" fillId="3" borderId="0" xfId="0" applyNumberFormat="1" applyFont="1" applyFill="1" applyAlignment="1">
      <alignment horizontal="center" vertical="center"/>
    </xf>
    <xf numFmtId="2" fontId="75" fillId="14" borderId="21" xfId="0" applyNumberFormat="1" applyFont="1" applyFill="1" applyBorder="1" applyAlignment="1">
      <alignment horizontal="center" vertical="center"/>
    </xf>
    <xf numFmtId="2" fontId="75" fillId="15" borderId="21" xfId="0" applyNumberFormat="1" applyFont="1" applyFill="1" applyBorder="1" applyAlignment="1">
      <alignment horizontal="center" vertical="center"/>
    </xf>
    <xf numFmtId="2" fontId="75" fillId="15" borderId="71" xfId="0" applyNumberFormat="1" applyFont="1" applyFill="1" applyBorder="1" applyAlignment="1">
      <alignment horizontal="center" vertical="center"/>
    </xf>
    <xf numFmtId="2" fontId="75" fillId="15" borderId="24" xfId="0" applyNumberFormat="1" applyFont="1" applyFill="1" applyBorder="1" applyAlignment="1">
      <alignment horizontal="center" vertical="center"/>
    </xf>
    <xf numFmtId="2" fontId="75" fillId="15" borderId="55" xfId="0" applyNumberFormat="1" applyFont="1" applyFill="1" applyBorder="1" applyAlignment="1">
      <alignment horizontal="center" vertical="center"/>
    </xf>
    <xf numFmtId="2" fontId="9" fillId="0" borderId="0" xfId="0" applyNumberFormat="1" applyFont="1" applyAlignment="1">
      <alignment vertical="center"/>
    </xf>
    <xf numFmtId="2" fontId="74" fillId="16" borderId="0" xfId="0" applyNumberFormat="1" applyFont="1" applyFill="1" applyAlignment="1">
      <alignment horizontal="center" vertical="center"/>
    </xf>
    <xf numFmtId="2" fontId="75" fillId="15" borderId="19" xfId="0" applyNumberFormat="1" applyFont="1" applyFill="1" applyBorder="1" applyAlignment="1">
      <alignment horizontal="center" vertical="center"/>
    </xf>
    <xf numFmtId="2" fontId="75" fillId="15" borderId="72" xfId="0" applyNumberFormat="1" applyFont="1" applyFill="1" applyBorder="1" applyAlignment="1">
      <alignment horizontal="center" vertical="center"/>
    </xf>
    <xf numFmtId="2" fontId="75" fillId="17" borderId="21" xfId="0" applyNumberFormat="1" applyFont="1" applyFill="1" applyBorder="1" applyAlignment="1">
      <alignment horizontal="center" vertical="center"/>
    </xf>
    <xf numFmtId="2" fontId="75" fillId="18" borderId="24" xfId="0" applyNumberFormat="1" applyFont="1" applyFill="1" applyBorder="1" applyAlignment="1">
      <alignment horizontal="center" vertical="center"/>
    </xf>
    <xf numFmtId="2" fontId="75" fillId="18" borderId="55" xfId="0" applyNumberFormat="1" applyFont="1" applyFill="1" applyBorder="1" applyAlignment="1">
      <alignment horizontal="center" vertical="center"/>
    </xf>
    <xf numFmtId="2" fontId="74" fillId="6" borderId="4" xfId="0" applyNumberFormat="1" applyFont="1" applyFill="1" applyBorder="1" applyAlignment="1">
      <alignment horizontal="center" vertical="center"/>
    </xf>
    <xf numFmtId="2" fontId="75" fillId="19" borderId="18" xfId="0" applyNumberFormat="1" applyFont="1" applyFill="1" applyBorder="1" applyAlignment="1">
      <alignment horizontal="center" vertical="center"/>
    </xf>
    <xf numFmtId="2" fontId="75" fillId="19" borderId="31" xfId="0" applyNumberFormat="1" applyFont="1" applyFill="1" applyBorder="1" applyAlignment="1">
      <alignment horizontal="center" vertical="center"/>
    </xf>
    <xf numFmtId="0" fontId="8" fillId="0" borderId="0" xfId="0" applyFont="1" applyAlignment="1">
      <alignment vertical="center"/>
    </xf>
    <xf numFmtId="0" fontId="8" fillId="0" borderId="0" xfId="0" applyFont="1" applyAlignment="1">
      <alignment vertical="center" wrapText="1"/>
    </xf>
    <xf numFmtId="0" fontId="78" fillId="16" borderId="0" xfId="0" applyFont="1" applyFill="1" applyAlignment="1">
      <alignment horizontal="left" vertical="center" wrapText="1"/>
    </xf>
    <xf numFmtId="0" fontId="78" fillId="6" borderId="4" xfId="0" applyFont="1" applyFill="1" applyBorder="1" applyAlignment="1">
      <alignment horizontal="left" vertical="center" wrapText="1"/>
    </xf>
    <xf numFmtId="9" fontId="36" fillId="5" borderId="8" xfId="1" applyFont="1" applyFill="1" applyBorder="1" applyAlignment="1">
      <alignment horizontal="center" vertical="center"/>
    </xf>
    <xf numFmtId="9" fontId="36" fillId="5" borderId="7" xfId="1" applyFont="1" applyFill="1" applyBorder="1" applyAlignment="1">
      <alignment horizontal="center" vertical="center"/>
    </xf>
    <xf numFmtId="9" fontId="36" fillId="5" borderId="10" xfId="1" applyFont="1" applyFill="1" applyBorder="1" applyAlignment="1">
      <alignment horizontal="center" vertical="center"/>
    </xf>
    <xf numFmtId="9" fontId="36" fillId="5" borderId="29" xfId="1" applyFont="1" applyFill="1" applyBorder="1" applyAlignment="1">
      <alignment horizontal="center" vertical="center"/>
    </xf>
    <xf numFmtId="2" fontId="0" fillId="0" borderId="30" xfId="0" applyNumberFormat="1" applyBorder="1" applyAlignment="1">
      <alignment horizontal="center" vertical="center"/>
    </xf>
    <xf numFmtId="0" fontId="79" fillId="0" borderId="0" xfId="0" applyFont="1" applyAlignment="1">
      <alignment horizontal="justify" vertical="center"/>
    </xf>
    <xf numFmtId="0" fontId="75" fillId="14" borderId="71" xfId="0" applyFont="1" applyFill="1" applyBorder="1" applyAlignment="1">
      <alignment horizontal="center" vertical="center"/>
    </xf>
    <xf numFmtId="0" fontId="7" fillId="0" borderId="0" xfId="0" applyFont="1" applyAlignment="1">
      <alignment vertical="center"/>
    </xf>
    <xf numFmtId="0" fontId="74" fillId="16" borderId="0" xfId="0" applyFont="1" applyFill="1" applyAlignment="1">
      <alignment horizontal="center" vertical="center"/>
    </xf>
    <xf numFmtId="0" fontId="74" fillId="6" borderId="4" xfId="0" applyFont="1" applyFill="1" applyBorder="1" applyAlignment="1">
      <alignment horizontal="center" vertical="center"/>
    </xf>
    <xf numFmtId="9" fontId="36" fillId="5" borderId="9" xfId="1" applyFont="1" applyFill="1" applyBorder="1" applyAlignment="1">
      <alignment horizontal="center" vertical="center"/>
    </xf>
    <xf numFmtId="9" fontId="36" fillId="5" borderId="0" xfId="1" applyFont="1" applyFill="1" applyBorder="1" applyAlignment="1">
      <alignment horizontal="center" vertical="center"/>
    </xf>
    <xf numFmtId="9" fontId="36" fillId="5" borderId="11" xfId="1" applyFont="1" applyFill="1" applyBorder="1" applyAlignment="1">
      <alignment horizontal="center" vertical="center"/>
    </xf>
    <xf numFmtId="0" fontId="76" fillId="20" borderId="8" xfId="0" applyFont="1" applyFill="1" applyBorder="1" applyAlignment="1">
      <alignment horizontal="center" vertical="center"/>
    </xf>
    <xf numFmtId="0" fontId="76" fillId="20" borderId="9" xfId="0" applyFont="1" applyFill="1" applyBorder="1" applyAlignment="1">
      <alignment horizontal="left" vertical="center" wrapText="1"/>
    </xf>
    <xf numFmtId="0" fontId="77" fillId="20" borderId="20" xfId="0" applyFont="1" applyFill="1" applyBorder="1" applyAlignment="1">
      <alignment horizontal="left" vertical="center" wrapText="1"/>
    </xf>
    <xf numFmtId="0" fontId="76" fillId="20" borderId="7" xfId="0" applyFont="1" applyFill="1" applyBorder="1" applyAlignment="1">
      <alignment horizontal="center" vertical="center"/>
    </xf>
    <xf numFmtId="0" fontId="76" fillId="20" borderId="0" xfId="0" applyFont="1" applyFill="1" applyAlignment="1">
      <alignment horizontal="left" vertical="center" wrapText="1"/>
    </xf>
    <xf numFmtId="0" fontId="77" fillId="20" borderId="23" xfId="0" applyFont="1" applyFill="1" applyBorder="1" applyAlignment="1">
      <alignment horizontal="left" vertical="center" wrapText="1"/>
    </xf>
    <xf numFmtId="0" fontId="76" fillId="20" borderId="10" xfId="0" applyFont="1" applyFill="1" applyBorder="1" applyAlignment="1">
      <alignment horizontal="center" vertical="center"/>
    </xf>
    <xf numFmtId="0" fontId="76" fillId="20" borderId="11" xfId="0" applyFont="1" applyFill="1" applyBorder="1" applyAlignment="1">
      <alignment horizontal="left" vertical="center" wrapText="1"/>
    </xf>
    <xf numFmtId="0" fontId="77" fillId="20" borderId="22" xfId="0" applyFont="1" applyFill="1" applyBorder="1" applyAlignment="1">
      <alignment horizontal="left" vertical="center" wrapText="1"/>
    </xf>
    <xf numFmtId="0" fontId="80" fillId="0" borderId="34" xfId="0" applyFont="1" applyBorder="1" applyAlignment="1">
      <alignment horizontal="center" vertical="center"/>
    </xf>
    <xf numFmtId="0" fontId="80" fillId="0" borderId="35" xfId="0" applyFont="1" applyBorder="1" applyAlignment="1">
      <alignment horizontal="center" vertical="center"/>
    </xf>
    <xf numFmtId="0" fontId="80" fillId="0" borderId="75" xfId="0" applyFont="1" applyBorder="1" applyAlignment="1">
      <alignment horizontal="center" vertical="center"/>
    </xf>
    <xf numFmtId="9" fontId="22" fillId="0" borderId="36" xfId="1" applyFont="1" applyFill="1" applyBorder="1" applyAlignment="1">
      <alignment horizontal="center" vertical="center"/>
    </xf>
    <xf numFmtId="9" fontId="22" fillId="0" borderId="76" xfId="1" applyFont="1" applyFill="1" applyBorder="1" applyAlignment="1">
      <alignment horizontal="center" vertical="center"/>
    </xf>
    <xf numFmtId="9" fontId="22" fillId="0" borderId="77" xfId="1" applyFont="1" applyFill="1" applyBorder="1" applyAlignment="1">
      <alignment horizontal="center" vertical="center"/>
    </xf>
    <xf numFmtId="0" fontId="35" fillId="0" borderId="17" xfId="0" applyFont="1" applyBorder="1" applyAlignment="1">
      <alignment horizontal="center" vertical="center" wrapText="1"/>
    </xf>
    <xf numFmtId="0" fontId="81" fillId="21" borderId="37" xfId="0" applyFont="1" applyFill="1" applyBorder="1" applyAlignment="1">
      <alignment horizontal="center" vertical="center"/>
    </xf>
    <xf numFmtId="0" fontId="81" fillId="21" borderId="38" xfId="0" applyFont="1" applyFill="1" applyBorder="1" applyAlignment="1">
      <alignment horizontal="center" vertical="center"/>
    </xf>
    <xf numFmtId="0" fontId="81" fillId="21" borderId="39" xfId="0" applyFont="1" applyFill="1" applyBorder="1" applyAlignment="1">
      <alignment horizontal="center" vertical="center"/>
    </xf>
    <xf numFmtId="0" fontId="81" fillId="21" borderId="32" xfId="0" applyFont="1" applyFill="1" applyBorder="1" applyAlignment="1">
      <alignment horizontal="center" vertical="center"/>
    </xf>
    <xf numFmtId="9" fontId="36" fillId="5" borderId="1" xfId="1" applyFont="1" applyFill="1" applyBorder="1" applyAlignment="1">
      <alignment horizontal="center" vertical="center"/>
    </xf>
    <xf numFmtId="0" fontId="76" fillId="20" borderId="29" xfId="0" applyFont="1" applyFill="1" applyBorder="1" applyAlignment="1">
      <alignment horizontal="center" vertical="center"/>
    </xf>
    <xf numFmtId="0" fontId="41" fillId="20" borderId="1" xfId="0" applyFont="1" applyFill="1" applyBorder="1" applyAlignment="1">
      <alignment horizontal="left" vertical="center" wrapText="1"/>
    </xf>
    <xf numFmtId="0" fontId="41" fillId="20" borderId="30" xfId="0" applyFont="1" applyFill="1" applyBorder="1" applyAlignment="1">
      <alignment horizontal="left" vertical="center" wrapText="1"/>
    </xf>
    <xf numFmtId="0" fontId="26" fillId="0" borderId="0" xfId="0" applyFont="1"/>
    <xf numFmtId="0" fontId="26" fillId="0" borderId="0" xfId="0" applyFont="1" applyAlignment="1">
      <alignment vertical="center"/>
    </xf>
    <xf numFmtId="0" fontId="26" fillId="0" borderId="60" xfId="0" applyFont="1" applyBorder="1"/>
    <xf numFmtId="0" fontId="26" fillId="0" borderId="61" xfId="0" applyFont="1" applyBorder="1"/>
    <xf numFmtId="0" fontId="26" fillId="0" borderId="62" xfId="0" applyFont="1" applyBorder="1"/>
    <xf numFmtId="0" fontId="26" fillId="0" borderId="63" xfId="0" applyFont="1" applyBorder="1"/>
    <xf numFmtId="0" fontId="26" fillId="0" borderId="64" xfId="0" applyFont="1" applyBorder="1"/>
    <xf numFmtId="0" fontId="82" fillId="0" borderId="63" xfId="0" applyFont="1" applyBorder="1"/>
    <xf numFmtId="0" fontId="26" fillId="0" borderId="64" xfId="0" applyFont="1" applyBorder="1" applyAlignment="1">
      <alignment vertical="center"/>
    </xf>
    <xf numFmtId="0" fontId="26" fillId="0" borderId="63" xfId="0" applyFont="1" applyBorder="1" applyAlignment="1">
      <alignment vertical="center"/>
    </xf>
    <xf numFmtId="0" fontId="26" fillId="0" borderId="0" xfId="0" applyFont="1" applyAlignment="1">
      <alignment horizontal="center" vertical="center" wrapText="1"/>
    </xf>
    <xf numFmtId="0" fontId="26" fillId="0" borderId="0" xfId="0" applyFont="1" applyAlignment="1">
      <alignment vertical="center" wrapText="1"/>
    </xf>
    <xf numFmtId="0" fontId="26" fillId="0" borderId="64" xfId="0" applyFont="1" applyBorder="1" applyAlignment="1">
      <alignment horizontal="justify" vertical="center" wrapText="1"/>
    </xf>
    <xf numFmtId="0" fontId="26" fillId="0" borderId="63" xfId="0" applyFont="1" applyBorder="1" applyAlignment="1">
      <alignment vertical="center" wrapText="1"/>
    </xf>
    <xf numFmtId="0" fontId="26" fillId="0" borderId="67" xfId="0" applyFont="1" applyBorder="1"/>
    <xf numFmtId="0" fontId="26" fillId="0" borderId="68" xfId="0" applyFont="1" applyBorder="1"/>
    <xf numFmtId="0" fontId="39" fillId="0" borderId="68" xfId="0" applyFont="1" applyBorder="1" applyAlignment="1">
      <alignment horizontal="justify" vertical="center"/>
    </xf>
    <xf numFmtId="0" fontId="39" fillId="0" borderId="69" xfId="0" applyFont="1" applyBorder="1" applyAlignment="1">
      <alignment horizontal="justify" vertical="center"/>
    </xf>
    <xf numFmtId="0" fontId="39" fillId="0" borderId="0" xfId="0" applyFont="1" applyAlignment="1">
      <alignment horizontal="justify" vertical="center"/>
    </xf>
    <xf numFmtId="0" fontId="26" fillId="0" borderId="69" xfId="0" applyFont="1" applyBorder="1"/>
    <xf numFmtId="0" fontId="39" fillId="0" borderId="0" xfId="0" applyFont="1" applyAlignment="1">
      <alignment horizontal="left" vertical="center" wrapText="1"/>
    </xf>
    <xf numFmtId="0" fontId="39" fillId="0" borderId="61" xfId="0" applyFont="1" applyBorder="1" applyAlignment="1">
      <alignment horizontal="justify" vertical="center"/>
    </xf>
    <xf numFmtId="0" fontId="39" fillId="0" borderId="62" xfId="0" applyFont="1" applyBorder="1" applyAlignment="1">
      <alignment horizontal="justify" vertical="center"/>
    </xf>
    <xf numFmtId="0" fontId="39" fillId="0" borderId="64" xfId="0" applyFont="1" applyBorder="1" applyAlignment="1">
      <alignment horizontal="justify" vertical="center"/>
    </xf>
    <xf numFmtId="0" fontId="39" fillId="0" borderId="64" xfId="0" applyFont="1" applyBorder="1" applyAlignment="1">
      <alignment horizontal="left" vertical="center" wrapText="1"/>
    </xf>
    <xf numFmtId="0" fontId="39" fillId="0" borderId="68" xfId="0" applyFont="1" applyBorder="1" applyAlignment="1">
      <alignment horizontal="left" vertical="center" wrapText="1"/>
    </xf>
    <xf numFmtId="0" fontId="39" fillId="0" borderId="61" xfId="0" applyFont="1" applyBorder="1" applyAlignment="1">
      <alignment horizontal="left" vertical="center" wrapText="1"/>
    </xf>
    <xf numFmtId="0" fontId="39" fillId="0" borderId="62" xfId="0" applyFont="1" applyBorder="1" applyAlignment="1">
      <alignment horizontal="left" vertical="center" wrapText="1"/>
    </xf>
    <xf numFmtId="0" fontId="39" fillId="0" borderId="60" xfId="0" applyFont="1" applyBorder="1" applyAlignment="1">
      <alignment horizontal="justify" vertical="center"/>
    </xf>
    <xf numFmtId="0" fontId="84" fillId="0" borderId="0" xfId="0" applyFont="1" applyAlignment="1">
      <alignment horizontal="center" vertical="center" wrapText="1"/>
    </xf>
    <xf numFmtId="0" fontId="39" fillId="0" borderId="63" xfId="0" applyFont="1" applyBorder="1" applyAlignment="1">
      <alignment horizontal="justify" vertical="center"/>
    </xf>
    <xf numFmtId="0" fontId="85" fillId="0" borderId="64" xfId="0" applyFont="1" applyBorder="1" applyAlignment="1">
      <alignment vertical="center"/>
    </xf>
    <xf numFmtId="0" fontId="85" fillId="0" borderId="63" xfId="0" applyFont="1" applyBorder="1" applyAlignment="1">
      <alignment vertical="center"/>
    </xf>
    <xf numFmtId="0" fontId="84" fillId="0" borderId="0" xfId="0" applyFont="1" applyAlignment="1">
      <alignment vertical="center" wrapText="1"/>
    </xf>
    <xf numFmtId="0" fontId="39" fillId="0" borderId="67" xfId="0" applyFont="1" applyBorder="1" applyAlignment="1">
      <alignment horizontal="justify" vertical="center"/>
    </xf>
    <xf numFmtId="0" fontId="39" fillId="0" borderId="69" xfId="0" applyFont="1" applyBorder="1" applyAlignment="1">
      <alignment horizontal="left" vertical="center" wrapText="1"/>
    </xf>
    <xf numFmtId="0" fontId="86" fillId="0" borderId="0" xfId="0" applyFont="1" applyAlignment="1">
      <alignment vertical="center"/>
    </xf>
    <xf numFmtId="0" fontId="33" fillId="0" borderId="0" xfId="0" applyFont="1"/>
    <xf numFmtId="0" fontId="86" fillId="0" borderId="0" xfId="0" applyFont="1" applyAlignment="1">
      <alignment horizontal="left" vertical="center"/>
    </xf>
    <xf numFmtId="9" fontId="86" fillId="0" borderId="0" xfId="0" applyNumberFormat="1" applyFont="1" applyAlignment="1">
      <alignment horizontal="left" vertical="center"/>
    </xf>
    <xf numFmtId="0" fontId="87" fillId="0" borderId="0" xfId="0" applyFont="1" applyAlignment="1">
      <alignment vertical="center"/>
    </xf>
    <xf numFmtId="0" fontId="86" fillId="0" borderId="0" xfId="0" applyFont="1" applyAlignment="1">
      <alignment vertical="center" wrapText="1"/>
    </xf>
    <xf numFmtId="0" fontId="87" fillId="0" borderId="0" xfId="0" applyFont="1" applyAlignment="1">
      <alignment vertical="center" wrapText="1"/>
    </xf>
    <xf numFmtId="2" fontId="86" fillId="0" borderId="0" xfId="0" applyNumberFormat="1" applyFont="1" applyAlignment="1">
      <alignment vertical="center"/>
    </xf>
    <xf numFmtId="0" fontId="0" fillId="0" borderId="60" xfId="0" applyBorder="1"/>
    <xf numFmtId="0" fontId="0" fillId="0" borderId="61" xfId="0" applyBorder="1"/>
    <xf numFmtId="0" fontId="0" fillId="0" borderId="62" xfId="0" applyBorder="1"/>
    <xf numFmtId="0" fontId="0" fillId="0" borderId="63" xfId="0" applyBorder="1"/>
    <xf numFmtId="0" fontId="22" fillId="0" borderId="31" xfId="0" applyFont="1" applyBorder="1" applyAlignment="1">
      <alignment horizontal="center" vertical="center"/>
    </xf>
    <xf numFmtId="0" fontId="32" fillId="0" borderId="0" xfId="0" applyFont="1" applyAlignment="1">
      <alignment horizontal="center" vertical="center"/>
    </xf>
    <xf numFmtId="0" fontId="89" fillId="22" borderId="0" xfId="0" applyFont="1" applyFill="1" applyAlignment="1">
      <alignment horizontal="center" vertical="center"/>
    </xf>
    <xf numFmtId="0" fontId="22" fillId="23" borderId="0" xfId="0" applyFont="1" applyFill="1" applyAlignment="1">
      <alignment horizontal="center" vertical="center"/>
    </xf>
    <xf numFmtId="0" fontId="0" fillId="0" borderId="0" xfId="0" applyAlignment="1">
      <alignment horizontal="center"/>
    </xf>
    <xf numFmtId="0" fontId="22" fillId="18" borderId="0" xfId="0" applyFont="1" applyFill="1" applyAlignment="1">
      <alignment horizontal="center" vertical="center"/>
    </xf>
    <xf numFmtId="0" fontId="22" fillId="24" borderId="0" xfId="0" applyFont="1" applyFill="1" applyAlignment="1">
      <alignment horizontal="center" vertical="center"/>
    </xf>
    <xf numFmtId="9" fontId="22" fillId="4" borderId="0" xfId="0" applyNumberFormat="1" applyFont="1" applyFill="1" applyAlignment="1">
      <alignment horizontal="center" vertical="center"/>
    </xf>
    <xf numFmtId="0" fontId="0" fillId="0" borderId="64" xfId="0" applyBorder="1"/>
    <xf numFmtId="0" fontId="0" fillId="0" borderId="67" xfId="0" applyBorder="1"/>
    <xf numFmtId="0" fontId="0" fillId="0" borderId="68" xfId="0" applyBorder="1"/>
    <xf numFmtId="0" fontId="32" fillId="0" borderId="68" xfId="0" applyFont="1" applyBorder="1" applyAlignment="1">
      <alignment horizontal="justify" vertical="center"/>
    </xf>
    <xf numFmtId="0" fontId="0" fillId="0" borderId="69" xfId="0" applyBorder="1"/>
    <xf numFmtId="0" fontId="6" fillId="0" borderId="0" xfId="0" applyFont="1" applyAlignment="1">
      <alignment horizontal="center" vertical="center"/>
    </xf>
    <xf numFmtId="0" fontId="6" fillId="0" borderId="0" xfId="0" applyFont="1" applyAlignment="1">
      <alignment vertical="center" wrapText="1"/>
    </xf>
    <xf numFmtId="0" fontId="5" fillId="0" borderId="0" xfId="0" applyFont="1" applyAlignment="1">
      <alignment vertical="center"/>
    </xf>
    <xf numFmtId="0" fontId="22" fillId="5" borderId="20" xfId="0" quotePrefix="1" applyFont="1" applyFill="1" applyBorder="1" applyAlignment="1">
      <alignment horizontal="center" vertical="center"/>
    </xf>
    <xf numFmtId="0" fontId="5" fillId="0" borderId="0" xfId="0" applyFont="1" applyAlignment="1">
      <alignment horizontal="center" vertical="center"/>
    </xf>
    <xf numFmtId="0" fontId="22" fillId="4" borderId="2" xfId="0" applyFont="1" applyFill="1" applyBorder="1" applyAlignment="1">
      <alignment horizontal="center" vertical="center" wrapText="1"/>
    </xf>
    <xf numFmtId="0" fontId="4" fillId="0" borderId="0" xfId="0" applyFont="1" applyAlignment="1">
      <alignment vertical="center"/>
    </xf>
    <xf numFmtId="0" fontId="3" fillId="0" borderId="0" xfId="0" applyFont="1" applyAlignment="1">
      <alignment vertical="center"/>
    </xf>
    <xf numFmtId="0" fontId="80" fillId="0" borderId="31"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90" fillId="0" borderId="0" xfId="0" applyFont="1" applyAlignment="1">
      <alignment horizontal="left" vertical="center"/>
    </xf>
    <xf numFmtId="0" fontId="80" fillId="0" borderId="18" xfId="0" applyFont="1" applyBorder="1" applyAlignment="1">
      <alignment horizontal="left" vertical="center" wrapText="1"/>
    </xf>
    <xf numFmtId="0" fontId="79" fillId="0" borderId="18" xfId="0" applyFont="1" applyBorder="1" applyAlignment="1">
      <alignment horizontal="left" vertical="center" wrapText="1"/>
    </xf>
    <xf numFmtId="0" fontId="75" fillId="14" borderId="21" xfId="0" applyFont="1" applyFill="1" applyBorder="1" applyAlignment="1">
      <alignment horizontal="center" vertical="center"/>
    </xf>
    <xf numFmtId="0" fontId="75" fillId="15" borderId="21" xfId="0" applyFont="1" applyFill="1" applyBorder="1" applyAlignment="1">
      <alignment horizontal="center" vertical="center"/>
    </xf>
    <xf numFmtId="0" fontId="75" fillId="15" borderId="24" xfId="0" applyFont="1" applyFill="1" applyBorder="1" applyAlignment="1">
      <alignment horizontal="center" vertical="center"/>
    </xf>
    <xf numFmtId="0" fontId="75" fillId="15" borderId="19" xfId="0" applyFont="1" applyFill="1" applyBorder="1" applyAlignment="1">
      <alignment horizontal="center" vertical="center"/>
    </xf>
    <xf numFmtId="0" fontId="75" fillId="17" borderId="21" xfId="0" applyFont="1" applyFill="1" applyBorder="1" applyAlignment="1">
      <alignment horizontal="center" vertical="center"/>
    </xf>
    <xf numFmtId="0" fontId="75" fillId="18" borderId="24" xfId="0" applyFont="1" applyFill="1" applyBorder="1" applyAlignment="1">
      <alignment horizontal="center" vertical="center"/>
    </xf>
    <xf numFmtId="0" fontId="75" fillId="19" borderId="18" xfId="0" applyFont="1" applyFill="1" applyBorder="1" applyAlignment="1">
      <alignment horizontal="center" vertical="center"/>
    </xf>
    <xf numFmtId="0" fontId="32" fillId="0" borderId="0" xfId="0" applyFont="1" applyAlignment="1">
      <alignment horizontal="justify" vertical="center"/>
    </xf>
    <xf numFmtId="165" fontId="21" fillId="0" borderId="0" xfId="1" applyNumberFormat="1" applyFont="1" applyFill="1" applyBorder="1" applyAlignment="1">
      <alignment horizontal="center" vertical="top"/>
    </xf>
    <xf numFmtId="9" fontId="50" fillId="0" borderId="0" xfId="0" applyNumberFormat="1" applyFont="1" applyAlignment="1">
      <alignment horizontal="center" vertical="center"/>
    </xf>
    <xf numFmtId="9" fontId="49" fillId="0" borderId="0" xfId="0" applyNumberFormat="1" applyFont="1" applyAlignment="1">
      <alignment horizontal="center" vertical="center"/>
    </xf>
    <xf numFmtId="9" fontId="36" fillId="0" borderId="0" xfId="0" applyNumberFormat="1" applyFont="1" applyAlignment="1">
      <alignment horizontal="center" vertical="center"/>
    </xf>
    <xf numFmtId="9" fontId="12" fillId="0" borderId="0" xfId="1" applyFont="1" applyFill="1" applyBorder="1" applyAlignment="1">
      <alignment horizontal="center" vertical="center"/>
    </xf>
    <xf numFmtId="9" fontId="12" fillId="0" borderId="0" xfId="1" quotePrefix="1" applyFont="1" applyFill="1" applyBorder="1" applyAlignment="1">
      <alignment horizontal="center" vertical="center"/>
    </xf>
    <xf numFmtId="0" fontId="22" fillId="0" borderId="81" xfId="0" applyFont="1" applyBorder="1" applyAlignment="1">
      <alignment horizontal="center" vertical="center" wrapText="1"/>
    </xf>
    <xf numFmtId="165" fontId="21" fillId="7" borderId="71" xfId="1" applyNumberFormat="1" applyFont="1" applyFill="1" applyBorder="1" applyAlignment="1">
      <alignment horizontal="center" vertical="center" wrapText="1"/>
    </xf>
    <xf numFmtId="165" fontId="57" fillId="0" borderId="71" xfId="1" applyNumberFormat="1" applyFont="1" applyBorder="1" applyAlignment="1">
      <alignment horizontal="center" vertical="center" wrapText="1"/>
    </xf>
    <xf numFmtId="9" fontId="49" fillId="4" borderId="72" xfId="0" applyNumberFormat="1" applyFont="1" applyFill="1" applyBorder="1" applyAlignment="1">
      <alignment horizontal="center" vertical="center"/>
    </xf>
    <xf numFmtId="9" fontId="36" fillId="5" borderId="82" xfId="0" applyNumberFormat="1" applyFont="1" applyFill="1" applyBorder="1" applyAlignment="1">
      <alignment horizontal="center" vertical="center"/>
    </xf>
    <xf numFmtId="9" fontId="12" fillId="0" borderId="83" xfId="1" applyFont="1" applyBorder="1" applyAlignment="1">
      <alignment horizontal="center" vertical="center"/>
    </xf>
    <xf numFmtId="9" fontId="12" fillId="0" borderId="71" xfId="1" applyFont="1" applyBorder="1" applyAlignment="1">
      <alignment horizontal="center" vertical="center"/>
    </xf>
    <xf numFmtId="9" fontId="49" fillId="4" borderId="82" xfId="0" applyNumberFormat="1" applyFont="1" applyFill="1" applyBorder="1" applyAlignment="1">
      <alignment horizontal="center" vertical="center"/>
    </xf>
    <xf numFmtId="9" fontId="12" fillId="0" borderId="55" xfId="1" applyFont="1" applyBorder="1" applyAlignment="1">
      <alignment horizontal="center" vertical="center"/>
    </xf>
    <xf numFmtId="9" fontId="12" fillId="0" borderId="71" xfId="1" quotePrefix="1" applyFont="1" applyBorder="1" applyAlignment="1">
      <alignment horizontal="center" vertical="center"/>
    </xf>
    <xf numFmtId="9" fontId="86" fillId="0" borderId="0" xfId="0" applyNumberFormat="1" applyFont="1" applyAlignment="1">
      <alignment vertical="center"/>
    </xf>
    <xf numFmtId="0" fontId="2" fillId="0" borderId="0" xfId="0" applyFont="1"/>
    <xf numFmtId="0" fontId="93" fillId="0" borderId="63" xfId="0" applyFont="1" applyBorder="1"/>
    <xf numFmtId="0" fontId="0" fillId="0" borderId="63" xfId="0" applyBorder="1" applyAlignment="1">
      <alignment vertical="center"/>
    </xf>
    <xf numFmtId="0" fontId="2" fillId="0" borderId="0" xfId="0" applyFont="1" applyAlignment="1">
      <alignment horizontal="center" vertical="center" wrapText="1"/>
    </xf>
    <xf numFmtId="0" fontId="2" fillId="0" borderId="64" xfId="0" applyFont="1" applyBorder="1" applyAlignment="1">
      <alignment horizontal="center" vertical="center" wrapText="1"/>
    </xf>
    <xf numFmtId="0" fontId="2" fillId="0" borderId="0" xfId="0" applyFont="1" applyAlignment="1">
      <alignment horizontal="justify" vertical="center" wrapText="1"/>
    </xf>
    <xf numFmtId="0" fontId="2" fillId="0" borderId="63" xfId="0" applyFont="1" applyBorder="1" applyAlignment="1">
      <alignment vertical="center" wrapText="1"/>
    </xf>
    <xf numFmtId="0" fontId="32" fillId="0" borderId="69" xfId="0" applyFont="1" applyBorder="1" applyAlignment="1">
      <alignment horizontal="justify" vertical="center"/>
    </xf>
    <xf numFmtId="0" fontId="32" fillId="0" borderId="61" xfId="0" applyFont="1" applyBorder="1" applyAlignment="1">
      <alignment horizontal="justify" vertical="center"/>
    </xf>
    <xf numFmtId="0" fontId="32" fillId="0" borderId="62" xfId="0" applyFont="1" applyBorder="1" applyAlignment="1">
      <alignment horizontal="justify" vertical="center"/>
    </xf>
    <xf numFmtId="0" fontId="32" fillId="0" borderId="64" xfId="0" applyFont="1" applyBorder="1" applyAlignment="1">
      <alignment horizontal="justify" vertical="center"/>
    </xf>
    <xf numFmtId="0" fontId="32" fillId="0" borderId="64" xfId="0" applyFont="1" applyBorder="1" applyAlignment="1">
      <alignment horizontal="left" vertical="center" wrapText="1"/>
    </xf>
    <xf numFmtId="0" fontId="2" fillId="4" borderId="0" xfId="0" applyFont="1" applyFill="1" applyAlignment="1">
      <alignment horizontal="center" vertical="center" wrapText="1"/>
    </xf>
    <xf numFmtId="0" fontId="32" fillId="0" borderId="68" xfId="0" applyFont="1" applyBorder="1" applyAlignment="1">
      <alignment horizontal="left" vertical="center" wrapText="1"/>
    </xf>
    <xf numFmtId="0" fontId="32" fillId="0" borderId="61" xfId="0" applyFont="1" applyBorder="1" applyAlignment="1">
      <alignment horizontal="left" vertical="center" wrapText="1"/>
    </xf>
    <xf numFmtId="0" fontId="32" fillId="0" borderId="62" xfId="0" applyFont="1" applyBorder="1" applyAlignment="1">
      <alignment horizontal="left" vertical="center" wrapText="1"/>
    </xf>
    <xf numFmtId="0" fontId="32" fillId="0" borderId="60" xfId="0" applyFont="1" applyBorder="1" applyAlignment="1">
      <alignment horizontal="justify" vertical="center"/>
    </xf>
    <xf numFmtId="0" fontId="94" fillId="0" borderId="0" xfId="0" applyFont="1" applyAlignment="1">
      <alignment horizontal="center" vertical="center" wrapText="1"/>
    </xf>
    <xf numFmtId="0" fontId="32" fillId="0" borderId="63" xfId="0" applyFont="1" applyBorder="1" applyAlignment="1">
      <alignment horizontal="justify" vertical="center"/>
    </xf>
    <xf numFmtId="0" fontId="94" fillId="0" borderId="64" xfId="0" applyFont="1" applyBorder="1" applyAlignment="1">
      <alignment horizontal="center" vertical="center" wrapText="1"/>
    </xf>
    <xf numFmtId="0" fontId="95" fillId="0" borderId="0" xfId="0" applyFont="1" applyAlignment="1">
      <alignment vertical="center"/>
    </xf>
    <xf numFmtId="0" fontId="95" fillId="0" borderId="63" xfId="0" applyFont="1" applyBorder="1" applyAlignment="1">
      <alignment vertical="center"/>
    </xf>
    <xf numFmtId="0" fontId="94" fillId="0" borderId="64" xfId="0" applyFont="1" applyBorder="1" applyAlignment="1">
      <alignment vertical="center" wrapText="1"/>
    </xf>
    <xf numFmtId="0" fontId="32" fillId="0" borderId="69" xfId="0" applyFont="1" applyBorder="1" applyAlignment="1">
      <alignment horizontal="left" vertical="center" wrapText="1"/>
    </xf>
    <xf numFmtId="0" fontId="32" fillId="0" borderId="67" xfId="0" applyFont="1" applyBorder="1" applyAlignment="1">
      <alignment horizontal="justify" vertical="center"/>
    </xf>
    <xf numFmtId="165" fontId="22" fillId="0" borderId="1" xfId="1" quotePrefix="1" applyNumberFormat="1" applyFont="1" applyFill="1" applyBorder="1" applyAlignment="1" applyProtection="1">
      <alignment horizontal="center" vertical="center"/>
      <protection locked="0"/>
    </xf>
    <xf numFmtId="9" fontId="22" fillId="0" borderId="1" xfId="1" applyFont="1" applyFill="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28" fillId="0" borderId="0" xfId="0" applyFont="1" applyAlignment="1" applyProtection="1">
      <alignment horizontal="left" vertical="center" wrapText="1"/>
      <protection locked="0"/>
    </xf>
    <xf numFmtId="0" fontId="33" fillId="2" borderId="0" xfId="0" applyFont="1" applyFill="1" applyAlignment="1" applyProtection="1">
      <alignment horizontal="center" vertical="center"/>
      <protection locked="0"/>
    </xf>
    <xf numFmtId="1" fontId="22" fillId="13" borderId="8" xfId="1" quotePrefix="1" applyNumberFormat="1" applyFont="1" applyFill="1" applyBorder="1" applyAlignment="1" applyProtection="1">
      <alignment horizontal="center" vertical="center"/>
      <protection locked="0"/>
    </xf>
    <xf numFmtId="2" fontId="22" fillId="0" borderId="9" xfId="1" applyNumberFormat="1" applyFont="1" applyFill="1" applyBorder="1" applyAlignment="1" applyProtection="1">
      <alignment horizontal="center" vertical="center"/>
      <protection locked="0"/>
    </xf>
    <xf numFmtId="165" fontId="22" fillId="0" borderId="7" xfId="1" quotePrefix="1" applyNumberFormat="1" applyFont="1" applyFill="1" applyBorder="1" applyAlignment="1" applyProtection="1">
      <alignment horizontal="center" vertical="center"/>
      <protection locked="0"/>
    </xf>
    <xf numFmtId="9" fontId="22" fillId="0" borderId="0" xfId="1" applyFont="1" applyFill="1" applyBorder="1" applyAlignment="1" applyProtection="1">
      <alignment horizontal="center" vertical="center"/>
      <protection locked="0"/>
    </xf>
    <xf numFmtId="1" fontId="22" fillId="0" borderId="7" xfId="0" quotePrefix="1" applyNumberFormat="1"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1" fontId="22" fillId="0" borderId="7" xfId="1" quotePrefix="1" applyNumberFormat="1" applyFont="1" applyFill="1" applyBorder="1" applyAlignment="1" applyProtection="1">
      <alignment horizontal="center" vertical="center"/>
      <protection locked="0"/>
    </xf>
    <xf numFmtId="1" fontId="22" fillId="0" borderId="0" xfId="1" applyNumberFormat="1" applyFont="1" applyFill="1" applyBorder="1" applyAlignment="1" applyProtection="1">
      <alignment horizontal="center" vertical="center"/>
      <protection locked="0"/>
    </xf>
    <xf numFmtId="165" fontId="22" fillId="0" borderId="10" xfId="1" quotePrefix="1" applyNumberFormat="1" applyFont="1" applyFill="1" applyBorder="1" applyAlignment="1" applyProtection="1">
      <alignment horizontal="center" vertical="center"/>
      <protection locked="0"/>
    </xf>
    <xf numFmtId="9" fontId="22" fillId="0" borderId="11" xfId="1" applyFont="1" applyFill="1" applyBorder="1" applyAlignment="1" applyProtection="1">
      <alignment horizontal="center" vertical="center"/>
      <protection locked="0"/>
    </xf>
    <xf numFmtId="0" fontId="33" fillId="6" borderId="0" xfId="0" applyFont="1" applyFill="1" applyAlignment="1" applyProtection="1">
      <alignment horizontal="center" vertical="center"/>
      <protection locked="0"/>
    </xf>
    <xf numFmtId="0" fontId="33" fillId="6" borderId="0" xfId="0" applyFont="1" applyFill="1" applyAlignment="1" applyProtection="1">
      <alignment vertical="center" wrapText="1"/>
      <protection locked="0"/>
    </xf>
    <xf numFmtId="0" fontId="28" fillId="0" borderId="0" xfId="0" applyFont="1" applyAlignment="1" applyProtection="1">
      <alignment vertical="center" wrapText="1"/>
      <protection locked="0"/>
    </xf>
    <xf numFmtId="0" fontId="55" fillId="0" borderId="7"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55" fillId="0" borderId="7" xfId="0" quotePrefix="1" applyFont="1" applyBorder="1" applyAlignment="1" applyProtection="1">
      <alignment horizontal="center" vertical="center"/>
      <protection locked="0"/>
    </xf>
    <xf numFmtId="0" fontId="55" fillId="0" borderId="10" xfId="0" applyFont="1" applyBorder="1" applyAlignment="1" applyProtection="1">
      <alignment horizontal="center" vertical="center"/>
      <protection locked="0"/>
    </xf>
    <xf numFmtId="0" fontId="36" fillId="0" borderId="11" xfId="0" applyFont="1" applyBorder="1" applyAlignment="1" applyProtection="1">
      <alignment horizontal="center" vertical="center"/>
      <protection locked="0"/>
    </xf>
    <xf numFmtId="165" fontId="22" fillId="0" borderId="29" xfId="1" quotePrefix="1"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0" fontId="57" fillId="0" borderId="8" xfId="0" applyFont="1" applyBorder="1" applyAlignment="1">
      <alignment horizontal="center" vertical="center"/>
    </xf>
    <xf numFmtId="0" fontId="57" fillId="0" borderId="9" xfId="0" applyFont="1" applyBorder="1" applyAlignment="1">
      <alignment horizontal="center" vertical="center"/>
    </xf>
    <xf numFmtId="1" fontId="22" fillId="5" borderId="8" xfId="0" applyNumberFormat="1" applyFont="1" applyFill="1" applyBorder="1" applyAlignment="1">
      <alignment horizontal="center" vertical="center"/>
    </xf>
    <xf numFmtId="0" fontId="22" fillId="0" borderId="9" xfId="0" applyFont="1" applyBorder="1" applyAlignment="1">
      <alignment horizontal="center" vertical="center"/>
    </xf>
    <xf numFmtId="1" fontId="22" fillId="0" borderId="8" xfId="0" applyNumberFormat="1" applyFont="1" applyBorder="1" applyAlignment="1">
      <alignment horizontal="center" vertical="center"/>
    </xf>
    <xf numFmtId="1" fontId="52" fillId="5" borderId="8" xfId="0" applyNumberFormat="1" applyFont="1" applyFill="1" applyBorder="1" applyAlignment="1">
      <alignment horizontal="center" vertical="center"/>
    </xf>
    <xf numFmtId="0" fontId="52" fillId="0" borderId="0" xfId="0" applyFont="1" applyAlignment="1">
      <alignment vertical="center"/>
    </xf>
    <xf numFmtId="1" fontId="36" fillId="0" borderId="0" xfId="0" applyNumberFormat="1" applyFont="1" applyAlignment="1">
      <alignment horizontal="center" vertical="center"/>
    </xf>
    <xf numFmtId="165" fontId="36" fillId="0" borderId="0" xfId="1" applyNumberFormat="1" applyFont="1" applyFill="1" applyBorder="1" applyAlignment="1" applyProtection="1">
      <alignment horizontal="center" vertical="center"/>
    </xf>
    <xf numFmtId="1" fontId="22" fillId="0" borderId="0" xfId="0" applyNumberFormat="1" applyFont="1" applyAlignment="1">
      <alignment horizontal="center" vertical="center"/>
    </xf>
    <xf numFmtId="0" fontId="22" fillId="0" borderId="8" xfId="0" applyFont="1" applyBorder="1" applyAlignment="1">
      <alignment horizontal="center" vertical="center"/>
    </xf>
    <xf numFmtId="1" fontId="22" fillId="0" borderId="9" xfId="0" applyNumberFormat="1" applyFont="1" applyBorder="1" applyAlignment="1">
      <alignment horizontal="center" vertical="center"/>
    </xf>
    <xf numFmtId="1" fontId="36" fillId="0" borderId="11" xfId="1" applyNumberFormat="1" applyFont="1" applyFill="1" applyBorder="1" applyAlignment="1" applyProtection="1">
      <alignment horizontal="center" vertical="center"/>
    </xf>
    <xf numFmtId="1" fontId="36" fillId="0" borderId="0" xfId="1" applyNumberFormat="1" applyFont="1" applyFill="1" applyBorder="1" applyAlignment="1" applyProtection="1">
      <alignment horizontal="center" vertical="center"/>
    </xf>
    <xf numFmtId="0" fontId="22" fillId="0" borderId="29" xfId="0" applyFont="1" applyBorder="1" applyAlignment="1">
      <alignment horizontal="center" vertical="center"/>
    </xf>
    <xf numFmtId="0" fontId="22" fillId="0" borderId="1" xfId="0" applyFont="1" applyBorder="1" applyAlignment="1">
      <alignment horizontal="center" vertical="center"/>
    </xf>
    <xf numFmtId="9" fontId="54" fillId="5" borderId="30" xfId="1" applyFont="1" applyFill="1" applyBorder="1" applyAlignment="1" applyProtection="1">
      <alignment horizontal="left" vertical="center" wrapText="1"/>
    </xf>
    <xf numFmtId="0" fontId="22" fillId="4" borderId="25" xfId="0" applyFont="1" applyFill="1" applyBorder="1" applyAlignment="1" applyProtection="1">
      <alignment horizontal="center" vertical="center" wrapText="1"/>
      <protection locked="0"/>
    </xf>
    <xf numFmtId="0" fontId="22" fillId="4" borderId="2" xfId="0" applyFont="1" applyFill="1" applyBorder="1" applyAlignment="1" applyProtection="1">
      <alignment horizontal="center" vertical="center" wrapText="1"/>
      <protection locked="0"/>
    </xf>
    <xf numFmtId="0" fontId="34" fillId="3" borderId="0" xfId="0" applyFont="1" applyFill="1" applyAlignment="1" applyProtection="1">
      <alignment horizontal="left" vertical="center" wrapText="1"/>
      <protection locked="0"/>
    </xf>
    <xf numFmtId="0" fontId="33" fillId="3" borderId="0" xfId="0" applyFont="1" applyFill="1" applyAlignment="1" applyProtection="1">
      <alignment horizontal="center" vertical="center"/>
      <protection locked="0"/>
    </xf>
    <xf numFmtId="1" fontId="22" fillId="0" borderId="29" xfId="2" quotePrefix="1" applyNumberFormat="1" applyFont="1" applyFill="1" applyBorder="1" applyAlignment="1" applyProtection="1">
      <alignment horizontal="center" vertical="center"/>
      <protection locked="0"/>
    </xf>
    <xf numFmtId="0" fontId="22" fillId="8" borderId="1" xfId="0" applyFont="1" applyFill="1" applyBorder="1" applyAlignment="1" applyProtection="1">
      <alignment horizontal="center" vertical="center"/>
      <protection locked="0"/>
    </xf>
    <xf numFmtId="0" fontId="41" fillId="5" borderId="0" xfId="0" applyFont="1" applyFill="1" applyAlignment="1" applyProtection="1">
      <alignment vertical="center" wrapText="1"/>
      <protection locked="0"/>
    </xf>
    <xf numFmtId="0" fontId="32" fillId="0" borderId="23" xfId="0" applyFont="1" applyBorder="1" applyAlignment="1" applyProtection="1">
      <alignment vertical="center" wrapText="1"/>
      <protection locked="0"/>
    </xf>
    <xf numFmtId="1" fontId="36" fillId="0" borderId="7" xfId="1" quotePrefix="1" applyNumberFormat="1" applyFont="1" applyFill="1" applyBorder="1" applyAlignment="1" applyProtection="1">
      <alignment horizontal="center" vertical="center"/>
      <protection locked="0"/>
    </xf>
    <xf numFmtId="1" fontId="36" fillId="0" borderId="0" xfId="1" applyNumberFormat="1" applyFont="1" applyFill="1" applyBorder="1" applyAlignment="1" applyProtection="1">
      <alignment horizontal="center" vertical="center"/>
      <protection locked="0"/>
    </xf>
    <xf numFmtId="0" fontId="32" fillId="0" borderId="22" xfId="0" applyFont="1" applyBorder="1" applyAlignment="1" applyProtection="1">
      <alignment vertical="center" wrapText="1"/>
      <protection locked="0"/>
    </xf>
    <xf numFmtId="165" fontId="36" fillId="0" borderId="10" xfId="1" applyNumberFormat="1" applyFont="1" applyFill="1" applyBorder="1" applyAlignment="1" applyProtection="1">
      <alignment horizontal="center" vertical="center"/>
      <protection locked="0"/>
    </xf>
    <xf numFmtId="0" fontId="32" fillId="5" borderId="30" xfId="0" applyFont="1" applyFill="1" applyBorder="1" applyAlignment="1" applyProtection="1">
      <alignment vertical="center" wrapText="1"/>
      <protection locked="0"/>
    </xf>
    <xf numFmtId="0" fontId="41" fillId="5" borderId="30" xfId="0" applyFont="1" applyFill="1" applyBorder="1" applyAlignment="1" applyProtection="1">
      <alignment vertical="center" wrapText="1"/>
      <protection locked="0"/>
    </xf>
    <xf numFmtId="165" fontId="22" fillId="0" borderId="9" xfId="1" quotePrefix="1" applyNumberFormat="1" applyFont="1" applyFill="1" applyBorder="1" applyAlignment="1" applyProtection="1">
      <alignment horizontal="center" vertical="center"/>
      <protection locked="0"/>
    </xf>
    <xf numFmtId="9" fontId="22" fillId="0" borderId="9" xfId="1" applyFont="1" applyFill="1" applyBorder="1" applyAlignment="1" applyProtection="1">
      <alignment horizontal="center" vertical="center"/>
      <protection locked="0"/>
    </xf>
    <xf numFmtId="0" fontId="32" fillId="0" borderId="0" xfId="0" applyFont="1" applyAlignment="1" applyProtection="1">
      <alignment vertical="center" wrapText="1"/>
      <protection locked="0"/>
    </xf>
    <xf numFmtId="165" fontId="36" fillId="0" borderId="7" xfId="1" applyNumberFormat="1" applyFont="1" applyFill="1" applyBorder="1" applyAlignment="1" applyProtection="1">
      <alignment horizontal="center" vertical="center"/>
      <protection locked="0"/>
    </xf>
    <xf numFmtId="0" fontId="56" fillId="0" borderId="11" xfId="3" applyFont="1" applyFill="1" applyBorder="1" applyAlignment="1" applyProtection="1">
      <alignment vertical="center" wrapText="1"/>
      <protection locked="0"/>
    </xf>
    <xf numFmtId="0" fontId="36" fillId="5" borderId="10" xfId="0" quotePrefix="1" applyFont="1" applyFill="1" applyBorder="1" applyAlignment="1" applyProtection="1">
      <alignment horizontal="center" vertical="center"/>
      <protection locked="0"/>
    </xf>
    <xf numFmtId="0" fontId="36" fillId="5" borderId="11" xfId="0" quotePrefix="1" applyFont="1" applyFill="1" applyBorder="1" applyAlignment="1" applyProtection="1">
      <alignment horizontal="center" vertical="center"/>
      <protection locked="0"/>
    </xf>
    <xf numFmtId="0" fontId="32" fillId="5" borderId="0" xfId="0" applyFont="1" applyFill="1" applyAlignment="1" applyProtection="1">
      <alignment vertical="center" wrapText="1"/>
      <protection locked="0"/>
    </xf>
    <xf numFmtId="0" fontId="22" fillId="5" borderId="8" xfId="0" quotePrefix="1" applyFont="1" applyFill="1" applyBorder="1" applyAlignment="1" applyProtection="1">
      <alignment horizontal="center" vertical="center"/>
      <protection locked="0"/>
    </xf>
    <xf numFmtId="0" fontId="22" fillId="5" borderId="9" xfId="0" quotePrefix="1" applyFont="1" applyFill="1" applyBorder="1" applyAlignment="1" applyProtection="1">
      <alignment horizontal="center" vertical="center"/>
      <protection locked="0"/>
    </xf>
    <xf numFmtId="0" fontId="41" fillId="5" borderId="9" xfId="0" applyFont="1" applyFill="1" applyBorder="1" applyAlignment="1" applyProtection="1">
      <alignment vertical="center" wrapText="1"/>
      <protection locked="0"/>
    </xf>
    <xf numFmtId="0" fontId="39" fillId="0" borderId="0" xfId="0" applyFont="1" applyAlignment="1" applyProtection="1">
      <alignment vertical="center" wrapText="1"/>
      <protection locked="0"/>
    </xf>
    <xf numFmtId="9" fontId="36" fillId="0" borderId="0" xfId="1" applyFont="1" applyFill="1" applyBorder="1" applyAlignment="1" applyProtection="1">
      <alignment horizontal="center" vertical="center"/>
      <protection locked="0"/>
    </xf>
    <xf numFmtId="165" fontId="36" fillId="10" borderId="7" xfId="1" applyNumberFormat="1" applyFont="1" applyFill="1" applyBorder="1" applyAlignment="1" applyProtection="1">
      <alignment horizontal="center" vertical="center"/>
      <protection locked="0"/>
    </xf>
    <xf numFmtId="0" fontId="56" fillId="0" borderId="0" xfId="3" applyFont="1" applyFill="1" applyBorder="1" applyAlignment="1" applyProtection="1">
      <alignment vertical="center" wrapText="1"/>
      <protection locked="0"/>
    </xf>
    <xf numFmtId="0" fontId="36" fillId="5" borderId="7" xfId="0" quotePrefix="1" applyFont="1" applyFill="1" applyBorder="1" applyAlignment="1" applyProtection="1">
      <alignment horizontal="center" vertical="center"/>
      <protection locked="0"/>
    </xf>
    <xf numFmtId="0" fontId="36" fillId="5" borderId="0" xfId="0" quotePrefix="1" applyFont="1" applyFill="1" applyAlignment="1" applyProtection="1">
      <alignment horizontal="center" vertical="center"/>
      <protection locked="0"/>
    </xf>
    <xf numFmtId="1" fontId="36" fillId="0" borderId="7" xfId="0" applyNumberFormat="1" applyFont="1" applyBorder="1" applyAlignment="1" applyProtection="1">
      <alignment horizontal="center" vertical="center"/>
      <protection locked="0"/>
    </xf>
    <xf numFmtId="0" fontId="39" fillId="0" borderId="11" xfId="0" applyFont="1" applyBorder="1" applyAlignment="1" applyProtection="1">
      <alignment vertical="center" wrapText="1"/>
      <protection locked="0"/>
    </xf>
    <xf numFmtId="0" fontId="39" fillId="5" borderId="30" xfId="0" applyFont="1" applyFill="1" applyBorder="1" applyAlignment="1" applyProtection="1">
      <alignment vertical="center" wrapText="1"/>
      <protection locked="0"/>
    </xf>
    <xf numFmtId="165" fontId="22" fillId="0" borderId="29" xfId="1" applyNumberFormat="1" applyFont="1" applyFill="1" applyBorder="1" applyAlignment="1" applyProtection="1">
      <alignment horizontal="center" vertical="center"/>
      <protection locked="0"/>
    </xf>
    <xf numFmtId="165" fontId="22" fillId="0" borderId="1" xfId="1" applyNumberFormat="1" applyFont="1" applyFill="1" applyBorder="1" applyAlignment="1" applyProtection="1">
      <alignment horizontal="center" vertical="center"/>
      <protection locked="0"/>
    </xf>
    <xf numFmtId="0" fontId="32" fillId="5" borderId="1" xfId="0" applyFont="1" applyFill="1" applyBorder="1" applyAlignment="1" applyProtection="1">
      <alignment vertical="center" wrapText="1"/>
      <protection locked="0"/>
    </xf>
    <xf numFmtId="0" fontId="35" fillId="0" borderId="29" xfId="0" quotePrefix="1" applyFont="1" applyBorder="1" applyAlignment="1" applyProtection="1">
      <alignment horizontal="center" vertical="center"/>
      <protection locked="0"/>
    </xf>
    <xf numFmtId="0" fontId="35" fillId="0" borderId="1" xfId="0" quotePrefix="1" applyFont="1" applyBorder="1" applyAlignment="1" applyProtection="1">
      <alignment horizontal="center" vertical="center"/>
      <protection locked="0"/>
    </xf>
    <xf numFmtId="0" fontId="30" fillId="0" borderId="23" xfId="0" applyFont="1" applyBorder="1" applyAlignment="1" applyProtection="1">
      <alignment horizontal="left" vertical="center" wrapText="1"/>
      <protection locked="0"/>
    </xf>
    <xf numFmtId="0" fontId="5" fillId="0" borderId="0" xfId="0" applyFont="1" applyAlignment="1" applyProtection="1">
      <alignment horizontal="center" vertical="center"/>
      <protection locked="0"/>
    </xf>
    <xf numFmtId="0" fontId="34" fillId="2" borderId="23" xfId="0" applyFont="1" applyFill="1" applyBorder="1" applyAlignment="1" applyProtection="1">
      <alignment horizontal="left" vertical="center" wrapText="1"/>
      <protection locked="0"/>
    </xf>
    <xf numFmtId="0" fontId="22" fillId="0" borderId="23" xfId="0" applyFont="1" applyBorder="1" applyAlignment="1" applyProtection="1">
      <alignment horizontal="left" vertical="center" wrapText="1"/>
      <protection locked="0"/>
    </xf>
    <xf numFmtId="0" fontId="41" fillId="5" borderId="20" xfId="0" applyFont="1" applyFill="1" applyBorder="1" applyAlignment="1" applyProtection="1">
      <alignment vertical="center" wrapText="1"/>
      <protection locked="0"/>
    </xf>
    <xf numFmtId="0" fontId="39" fillId="0" borderId="23" xfId="0" applyFont="1" applyBorder="1" applyAlignment="1" applyProtection="1">
      <alignment vertical="center" wrapText="1"/>
      <protection locked="0"/>
    </xf>
    <xf numFmtId="0" fontId="36" fillId="0" borderId="7" xfId="0" applyFont="1" applyBorder="1" applyAlignment="1" applyProtection="1">
      <alignment horizontal="center" vertical="center"/>
      <protection locked="0"/>
    </xf>
    <xf numFmtId="0" fontId="39" fillId="0" borderId="22" xfId="0" applyFont="1" applyBorder="1" applyAlignment="1" applyProtection="1">
      <alignment vertical="center" wrapText="1"/>
      <protection locked="0"/>
    </xf>
    <xf numFmtId="0" fontId="36" fillId="0" borderId="10" xfId="0" applyFont="1" applyBorder="1" applyAlignment="1" applyProtection="1">
      <alignment horizontal="center" vertical="center"/>
      <protection locked="0"/>
    </xf>
    <xf numFmtId="165" fontId="22" fillId="13" borderId="29" xfId="1" applyNumberFormat="1" applyFont="1" applyFill="1" applyBorder="1" applyAlignment="1" applyProtection="1">
      <alignment horizontal="center" vertical="center"/>
      <protection locked="0"/>
    </xf>
    <xf numFmtId="164" fontId="55" fillId="0" borderId="7" xfId="0" applyNumberFormat="1" applyFont="1" applyBorder="1" applyAlignment="1" applyProtection="1">
      <alignment horizontal="center" vertical="center"/>
      <protection locked="0"/>
    </xf>
    <xf numFmtId="164" fontId="36" fillId="0" borderId="7" xfId="0" applyNumberFormat="1" applyFont="1" applyBorder="1" applyAlignment="1" applyProtection="1">
      <alignment horizontal="center" vertical="center"/>
      <protection locked="0"/>
    </xf>
    <xf numFmtId="164" fontId="36" fillId="0" borderId="10" xfId="0" applyNumberFormat="1" applyFont="1" applyBorder="1" applyAlignment="1" applyProtection="1">
      <alignment horizontal="center" vertical="center"/>
      <protection locked="0"/>
    </xf>
    <xf numFmtId="164" fontId="36" fillId="0" borderId="0" xfId="0" applyNumberFormat="1" applyFont="1" applyAlignment="1" applyProtection="1">
      <alignment horizontal="center" vertical="center"/>
      <protection locked="0"/>
    </xf>
    <xf numFmtId="1" fontId="22" fillId="0" borderId="1" xfId="1" applyNumberFormat="1" applyFont="1" applyFill="1" applyBorder="1" applyAlignment="1" applyProtection="1">
      <alignment horizontal="center" vertical="center"/>
      <protection locked="0"/>
    </xf>
    <xf numFmtId="0" fontId="22" fillId="0" borderId="29" xfId="0" applyFont="1" applyBorder="1" applyAlignment="1" applyProtection="1">
      <alignment horizontal="center" vertical="center"/>
      <protection locked="0"/>
    </xf>
    <xf numFmtId="165" fontId="22" fillId="0" borderId="10" xfId="1" applyNumberFormat="1" applyFont="1" applyFill="1" applyBorder="1" applyAlignment="1" applyProtection="1">
      <alignment horizontal="center" vertical="center"/>
      <protection locked="0"/>
    </xf>
    <xf numFmtId="165" fontId="22" fillId="0" borderId="11" xfId="1" applyNumberFormat="1" applyFont="1" applyFill="1" applyBorder="1" applyAlignment="1" applyProtection="1">
      <alignment horizontal="center" vertical="center"/>
      <protection locked="0"/>
    </xf>
    <xf numFmtId="0" fontId="32" fillId="5" borderId="20" xfId="0" applyFont="1" applyFill="1" applyBorder="1" applyAlignment="1" applyProtection="1">
      <alignment vertical="center" wrapText="1"/>
      <protection locked="0"/>
    </xf>
    <xf numFmtId="9" fontId="22" fillId="0" borderId="10" xfId="1" applyFont="1" applyFill="1" applyBorder="1" applyAlignment="1" applyProtection="1">
      <alignment horizontal="center" vertical="center"/>
      <protection locked="0"/>
    </xf>
    <xf numFmtId="0" fontId="39" fillId="0" borderId="30" xfId="0" applyFont="1" applyBorder="1" applyAlignment="1" applyProtection="1">
      <alignment vertical="center" wrapText="1"/>
      <protection locked="0"/>
    </xf>
    <xf numFmtId="1" fontId="22" fillId="0" borderId="29" xfId="0" quotePrefix="1" applyNumberFormat="1" applyFont="1" applyBorder="1" applyAlignment="1" applyProtection="1">
      <alignment horizontal="center" vertical="center"/>
      <protection locked="0"/>
    </xf>
    <xf numFmtId="0" fontId="22" fillId="0" borderId="1" xfId="0" applyFont="1" applyBorder="1" applyAlignment="1" applyProtection="1">
      <alignment horizontal="center" vertical="center"/>
      <protection locked="0"/>
    </xf>
    <xf numFmtId="0" fontId="6" fillId="0" borderId="0" xfId="0" applyFont="1" applyAlignment="1" applyProtection="1">
      <alignment vertical="center" wrapText="1"/>
      <protection locked="0"/>
    </xf>
    <xf numFmtId="0" fontId="28" fillId="0" borderId="0" xfId="0" applyFont="1" applyAlignment="1" applyProtection="1">
      <alignment horizontal="center" vertical="center"/>
      <protection locked="0"/>
    </xf>
    <xf numFmtId="0" fontId="34" fillId="6" borderId="4" xfId="0" applyFont="1" applyFill="1" applyBorder="1" applyAlignment="1" applyProtection="1">
      <alignment horizontal="left" vertical="center" wrapText="1"/>
      <protection locked="0"/>
    </xf>
    <xf numFmtId="0" fontId="33" fillId="6" borderId="4" xfId="0" applyFont="1" applyFill="1" applyBorder="1" applyAlignment="1" applyProtection="1">
      <alignment horizontal="center" vertical="center"/>
      <protection locked="0"/>
    </xf>
    <xf numFmtId="0" fontId="22" fillId="0" borderId="0" xfId="0" applyFont="1" applyAlignment="1" applyProtection="1">
      <alignment horizontal="left" vertical="center" wrapText="1"/>
      <protection locked="0"/>
    </xf>
    <xf numFmtId="0" fontId="39" fillId="5" borderId="20" xfId="0" applyFont="1" applyFill="1" applyBorder="1" applyAlignment="1" applyProtection="1">
      <alignment vertical="center" wrapText="1"/>
      <protection locked="0"/>
    </xf>
    <xf numFmtId="0" fontId="0" fillId="0" borderId="29" xfId="0" applyBorder="1" applyAlignment="1">
      <alignment horizontal="center" vertical="center"/>
    </xf>
    <xf numFmtId="165" fontId="0" fillId="0" borderId="30" xfId="1" applyNumberFormat="1" applyFont="1" applyBorder="1" applyAlignment="1">
      <alignment horizontal="center" vertical="center"/>
    </xf>
    <xf numFmtId="0" fontId="39" fillId="5" borderId="1" xfId="0" applyFont="1" applyFill="1" applyBorder="1" applyAlignment="1" applyProtection="1">
      <alignment vertical="center" wrapText="1"/>
      <protection locked="0"/>
    </xf>
    <xf numFmtId="0" fontId="40" fillId="4" borderId="1" xfId="0" applyFont="1" applyFill="1" applyBorder="1" applyAlignment="1">
      <alignment horizontal="center" vertical="center" wrapText="1"/>
    </xf>
    <xf numFmtId="0" fontId="32" fillId="5" borderId="1" xfId="0" applyFont="1" applyFill="1" applyBorder="1" applyAlignment="1" applyProtection="1">
      <alignment horizontal="left" vertical="center" wrapText="1"/>
      <protection locked="0"/>
    </xf>
    <xf numFmtId="0" fontId="96" fillId="25" borderId="32" xfId="0" applyFont="1" applyFill="1" applyBorder="1" applyAlignment="1">
      <alignment horizontal="left" vertical="top" wrapText="1"/>
    </xf>
    <xf numFmtId="166" fontId="97" fillId="25" borderId="32" xfId="0" applyNumberFormat="1" applyFont="1" applyFill="1" applyBorder="1" applyAlignment="1">
      <alignment horizontal="right" vertical="top"/>
    </xf>
    <xf numFmtId="0" fontId="47" fillId="0" borderId="0" xfId="0" applyFont="1" applyAlignment="1" applyProtection="1">
      <alignment vertical="center" wrapText="1"/>
      <protection locked="0"/>
    </xf>
    <xf numFmtId="165" fontId="22" fillId="0" borderId="9" xfId="1" applyNumberFormat="1" applyFont="1" applyFill="1" applyBorder="1" applyAlignment="1" applyProtection="1">
      <alignment horizontal="center" vertical="center"/>
      <protection locked="0"/>
    </xf>
    <xf numFmtId="2" fontId="55" fillId="0" borderId="7" xfId="0" applyNumberFormat="1" applyFont="1" applyBorder="1" applyAlignment="1" applyProtection="1">
      <alignment horizontal="center" vertical="center"/>
      <protection locked="0"/>
    </xf>
    <xf numFmtId="2" fontId="36" fillId="0" borderId="0" xfId="0" applyNumberFormat="1" applyFont="1" applyAlignment="1" applyProtection="1">
      <alignment horizontal="center" vertical="center"/>
      <protection locked="0"/>
    </xf>
    <xf numFmtId="2" fontId="36" fillId="0" borderId="7" xfId="0" applyNumberFormat="1" applyFont="1" applyBorder="1" applyAlignment="1" applyProtection="1">
      <alignment horizontal="center" vertical="center"/>
      <protection locked="0"/>
    </xf>
    <xf numFmtId="2" fontId="36" fillId="0" borderId="10" xfId="0" applyNumberFormat="1" applyFont="1" applyBorder="1" applyAlignment="1" applyProtection="1">
      <alignment horizontal="center" vertical="center"/>
      <protection locked="0"/>
    </xf>
    <xf numFmtId="2" fontId="36" fillId="0" borderId="11" xfId="0" quotePrefix="1" applyNumberFormat="1" applyFont="1" applyBorder="1" applyAlignment="1" applyProtection="1">
      <alignment horizontal="center" vertical="center"/>
      <protection locked="0"/>
    </xf>
    <xf numFmtId="2" fontId="22" fillId="13" borderId="29" xfId="1" applyNumberFormat="1" applyFont="1" applyFill="1" applyBorder="1" applyAlignment="1" applyProtection="1">
      <alignment horizontal="center" vertical="center"/>
      <protection locked="0"/>
    </xf>
    <xf numFmtId="2" fontId="22" fillId="0" borderId="1" xfId="1" applyNumberFormat="1" applyFont="1" applyFill="1" applyBorder="1" applyAlignment="1" applyProtection="1">
      <alignment horizontal="center" vertical="center"/>
      <protection locked="0"/>
    </xf>
    <xf numFmtId="2" fontId="22" fillId="0" borderId="29" xfId="1" quotePrefix="1" applyNumberFormat="1" applyFont="1" applyFill="1" applyBorder="1" applyAlignment="1" applyProtection="1">
      <alignment horizontal="center" vertical="center"/>
      <protection locked="0"/>
    </xf>
    <xf numFmtId="2" fontId="55" fillId="0" borderId="10" xfId="0" applyNumberFormat="1" applyFont="1" applyBorder="1" applyAlignment="1" applyProtection="1">
      <alignment horizontal="center" vertical="center"/>
      <protection locked="0"/>
    </xf>
    <xf numFmtId="2" fontId="36" fillId="0" borderId="11" xfId="0" applyNumberFormat="1" applyFont="1" applyBorder="1" applyAlignment="1" applyProtection="1">
      <alignment horizontal="center" vertical="center"/>
      <protection locked="0"/>
    </xf>
    <xf numFmtId="9" fontId="36" fillId="0" borderId="0" xfId="1" applyFont="1" applyFill="1" applyBorder="1" applyAlignment="1" applyProtection="1">
      <alignment horizontal="center" vertical="center"/>
    </xf>
    <xf numFmtId="0" fontId="31" fillId="5" borderId="8" xfId="0" applyFont="1" applyFill="1" applyBorder="1" applyAlignment="1" applyProtection="1">
      <alignment horizontal="center" vertical="center"/>
      <protection locked="0"/>
    </xf>
    <xf numFmtId="0" fontId="47" fillId="5" borderId="9" xfId="0" applyFont="1" applyFill="1" applyBorder="1" applyAlignment="1" applyProtection="1">
      <alignment vertical="center" wrapText="1"/>
      <protection locked="0"/>
    </xf>
    <xf numFmtId="0" fontId="47" fillId="5" borderId="9" xfId="0" applyFont="1" applyFill="1" applyBorder="1" applyAlignment="1" applyProtection="1">
      <alignment horizontal="left" vertical="center" wrapText="1"/>
      <protection locked="0"/>
    </xf>
    <xf numFmtId="0" fontId="38" fillId="0" borderId="7" xfId="0" applyFont="1" applyBorder="1" applyAlignment="1" applyProtection="1">
      <alignment horizontal="center" vertical="center"/>
      <protection locked="0"/>
    </xf>
    <xf numFmtId="0" fontId="32" fillId="0" borderId="0" xfId="0" applyFont="1" applyAlignment="1" applyProtection="1">
      <alignment horizontal="left" vertical="center" wrapText="1"/>
      <protection locked="0"/>
    </xf>
    <xf numFmtId="0" fontId="38" fillId="0" borderId="10" xfId="0" applyFont="1" applyBorder="1" applyAlignment="1" applyProtection="1">
      <alignment horizontal="center" vertical="center"/>
      <protection locked="0"/>
    </xf>
    <xf numFmtId="0" fontId="32" fillId="0" borderId="11" xfId="0" applyFont="1" applyBorder="1" applyAlignment="1" applyProtection="1">
      <alignment vertical="center" wrapText="1"/>
      <protection locked="0"/>
    </xf>
    <xf numFmtId="0" fontId="32" fillId="0" borderId="11" xfId="0" applyFont="1" applyBorder="1" applyAlignment="1" applyProtection="1">
      <alignment horizontal="left" vertical="center" wrapText="1"/>
      <protection locked="0"/>
    </xf>
    <xf numFmtId="0" fontId="41" fillId="5" borderId="8" xfId="0" applyFont="1" applyFill="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32" fillId="0" borderId="10" xfId="0" applyFont="1" applyBorder="1" applyAlignment="1" applyProtection="1">
      <alignment horizontal="center" vertical="center"/>
      <protection locked="0"/>
    </xf>
    <xf numFmtId="0" fontId="98" fillId="8" borderId="0" xfId="4" applyFont="1" applyFill="1" applyAlignment="1">
      <alignment vertical="center"/>
    </xf>
    <xf numFmtId="0" fontId="63" fillId="11" borderId="45" xfId="4" applyFont="1" applyFill="1" applyBorder="1" applyAlignment="1">
      <alignment horizontal="center" vertical="center"/>
    </xf>
    <xf numFmtId="0" fontId="63" fillId="11" borderId="46" xfId="4" applyFont="1" applyFill="1" applyBorder="1" applyAlignment="1">
      <alignment horizontal="center" vertical="center"/>
    </xf>
    <xf numFmtId="0" fontId="63" fillId="11" borderId="47" xfId="4" applyFont="1" applyFill="1" applyBorder="1" applyAlignment="1">
      <alignment horizontal="center" vertical="center"/>
    </xf>
    <xf numFmtId="0" fontId="67" fillId="8" borderId="48" xfId="4" applyFont="1" applyFill="1" applyBorder="1" applyAlignment="1">
      <alignment horizontal="center" vertical="center"/>
    </xf>
    <xf numFmtId="0" fontId="22" fillId="4" borderId="25"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21" fillId="10" borderId="2" xfId="0" applyFont="1" applyFill="1" applyBorder="1" applyAlignment="1">
      <alignment horizontal="center" vertical="center" wrapText="1"/>
    </xf>
    <xf numFmtId="0" fontId="37" fillId="10" borderId="4" xfId="0" applyFont="1" applyFill="1" applyBorder="1" applyAlignment="1">
      <alignment horizontal="center" vertical="center" wrapText="1"/>
    </xf>
    <xf numFmtId="0" fontId="37" fillId="10" borderId="18"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79" fillId="0" borderId="2" xfId="0" applyFont="1" applyBorder="1" applyAlignment="1">
      <alignment horizontal="center" vertical="center"/>
    </xf>
    <xf numFmtId="0" fontId="79" fillId="0" borderId="4" xfId="0" applyFont="1" applyBorder="1" applyAlignment="1">
      <alignment horizontal="center" vertical="center"/>
    </xf>
    <xf numFmtId="0" fontId="79" fillId="0" borderId="18" xfId="0" applyFont="1" applyBorder="1" applyAlignment="1">
      <alignment horizontal="center" vertical="center"/>
    </xf>
    <xf numFmtId="0" fontId="22" fillId="0" borderId="52" xfId="0" applyFont="1" applyBorder="1" applyAlignment="1">
      <alignment horizontal="center" vertical="center" wrapText="1"/>
    </xf>
    <xf numFmtId="0" fontId="22" fillId="0" borderId="53" xfId="0" applyFont="1" applyBorder="1" applyAlignment="1">
      <alignment horizontal="center" vertical="center" wrapText="1"/>
    </xf>
    <xf numFmtId="0" fontId="22" fillId="0" borderId="73" xfId="0" applyFont="1" applyBorder="1" applyAlignment="1">
      <alignment horizontal="center" vertical="center" wrapText="1"/>
    </xf>
    <xf numFmtId="0" fontId="22" fillId="0" borderId="74" xfId="0" applyFont="1" applyBorder="1" applyAlignment="1">
      <alignment horizontal="center" vertical="center" wrapText="1"/>
    </xf>
    <xf numFmtId="0" fontId="78" fillId="16" borderId="0" xfId="0" applyFont="1" applyFill="1" applyAlignment="1">
      <alignment horizontal="left" vertical="center"/>
    </xf>
    <xf numFmtId="0" fontId="78" fillId="6" borderId="2" xfId="0" applyFont="1" applyFill="1" applyBorder="1" applyAlignment="1">
      <alignment horizontal="left" vertical="center"/>
    </xf>
    <xf numFmtId="0" fontId="78" fillId="6" borderId="4" xfId="0" applyFont="1" applyFill="1" applyBorder="1" applyAlignment="1">
      <alignment horizontal="left" vertical="center"/>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18" xfId="0" applyFont="1" applyBorder="1" applyAlignment="1">
      <alignment horizontal="center" vertical="center" wrapText="1"/>
    </xf>
    <xf numFmtId="0" fontId="43" fillId="0" borderId="52" xfId="0" applyFont="1" applyBorder="1" applyAlignment="1">
      <alignment horizontal="center" vertical="center" wrapText="1"/>
    </xf>
    <xf numFmtId="0" fontId="43" fillId="0" borderId="53" xfId="0" applyFont="1" applyBorder="1" applyAlignment="1">
      <alignment horizontal="center" vertical="center" wrapText="1"/>
    </xf>
    <xf numFmtId="0" fontId="43" fillId="0" borderId="54" xfId="0" applyFont="1" applyBorder="1" applyAlignment="1">
      <alignment horizontal="center" vertical="center" wrapText="1"/>
    </xf>
    <xf numFmtId="0" fontId="22" fillId="0" borderId="0" xfId="0" applyFont="1" applyAlignment="1">
      <alignment horizontal="center" vertical="center" wrapText="1"/>
    </xf>
    <xf numFmtId="0" fontId="21" fillId="9" borderId="2" xfId="0" applyFont="1" applyFill="1" applyBorder="1" applyAlignment="1">
      <alignment horizontal="center" vertical="center" wrapText="1"/>
    </xf>
    <xf numFmtId="0" fontId="21" fillId="9" borderId="4" xfId="0" applyFont="1" applyFill="1" applyBorder="1" applyAlignment="1">
      <alignment horizontal="center" vertical="center" wrapText="1"/>
    </xf>
    <xf numFmtId="0" fontId="21" fillId="9" borderId="18" xfId="0" applyFont="1" applyFill="1" applyBorder="1" applyAlignment="1">
      <alignment horizontal="center" vertical="center" wrapText="1"/>
    </xf>
    <xf numFmtId="0" fontId="22" fillId="0" borderId="2" xfId="0" applyFont="1" applyBorder="1" applyAlignment="1">
      <alignment horizontal="center" vertical="center"/>
    </xf>
    <xf numFmtId="0" fontId="22" fillId="0" borderId="4" xfId="0" applyFont="1" applyBorder="1" applyAlignment="1">
      <alignment horizontal="center" vertical="center"/>
    </xf>
    <xf numFmtId="0" fontId="22" fillId="0" borderId="18" xfId="0" applyFont="1" applyBorder="1" applyAlignment="1">
      <alignment horizontal="center" vertical="center"/>
    </xf>
    <xf numFmtId="0" fontId="96" fillId="25" borderId="32" xfId="0" applyFont="1" applyFill="1" applyBorder="1" applyAlignment="1">
      <alignment horizontal="left" vertical="top" wrapText="1"/>
    </xf>
    <xf numFmtId="0" fontId="14" fillId="4" borderId="9"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20" xfId="0" applyFont="1" applyFill="1" applyBorder="1" applyAlignment="1">
      <alignment horizontal="center" vertical="center" wrapText="1"/>
    </xf>
    <xf numFmtId="0" fontId="14" fillId="4" borderId="22"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25" fillId="4" borderId="9" xfId="0" applyFont="1" applyFill="1" applyBorder="1" applyAlignment="1">
      <alignment horizontal="center" vertical="center" wrapText="1"/>
    </xf>
    <xf numFmtId="0" fontId="25" fillId="4" borderId="20" xfId="0" applyFont="1" applyFill="1" applyBorder="1" applyAlignment="1">
      <alignment horizontal="center" vertical="center" wrapText="1"/>
    </xf>
    <xf numFmtId="0" fontId="25" fillId="4" borderId="10" xfId="0" applyFont="1" applyFill="1" applyBorder="1" applyAlignment="1">
      <alignment horizontal="center" vertical="center" wrapText="1"/>
    </xf>
    <xf numFmtId="0" fontId="25" fillId="4" borderId="11" xfId="0" applyFont="1" applyFill="1" applyBorder="1" applyAlignment="1">
      <alignment horizontal="center" vertical="center" wrapText="1"/>
    </xf>
    <xf numFmtId="0" fontId="25" fillId="4" borderId="22"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25" fillId="4" borderId="1" xfId="0" applyFont="1" applyFill="1" applyBorder="1" applyAlignment="1">
      <alignment horizontal="left" vertical="center" wrapText="1"/>
    </xf>
    <xf numFmtId="0" fontId="25" fillId="4" borderId="30" xfId="0" applyFont="1" applyFill="1" applyBorder="1" applyAlignment="1">
      <alignment horizontal="left" vertical="center" wrapText="1"/>
    </xf>
    <xf numFmtId="0" fontId="40" fillId="4" borderId="1" xfId="0" applyFont="1" applyFill="1" applyBorder="1" applyAlignment="1">
      <alignment horizontal="center" vertical="center" wrapText="1"/>
    </xf>
    <xf numFmtId="0" fontId="40" fillId="4" borderId="30" xfId="0" applyFont="1" applyFill="1" applyBorder="1" applyAlignment="1">
      <alignment horizontal="center" vertical="center" wrapText="1"/>
    </xf>
    <xf numFmtId="0" fontId="51" fillId="0" borderId="0" xfId="3" applyFill="1" applyBorder="1" applyAlignment="1">
      <alignment horizontal="left" vertical="top" wrapText="1"/>
    </xf>
    <xf numFmtId="0" fontId="94" fillId="0" borderId="0" xfId="0" applyFont="1" applyAlignment="1">
      <alignment horizontal="center" vertical="center" wrapText="1"/>
    </xf>
    <xf numFmtId="0" fontId="91" fillId="0" borderId="0" xfId="0" applyFont="1" applyAlignment="1">
      <alignment horizontal="center"/>
    </xf>
    <xf numFmtId="0" fontId="92" fillId="0" borderId="0" xfId="0" applyFont="1" applyAlignment="1">
      <alignment horizontal="center" vertical="center" wrapText="1"/>
    </xf>
    <xf numFmtId="0" fontId="94" fillId="0" borderId="0" xfId="0" applyFont="1" applyAlignment="1">
      <alignment horizontal="center" vertical="center"/>
    </xf>
    <xf numFmtId="0" fontId="94" fillId="0" borderId="64" xfId="0" applyFont="1" applyBorder="1" applyAlignment="1">
      <alignment horizontal="center" vertical="center"/>
    </xf>
    <xf numFmtId="0" fontId="94" fillId="0" borderId="0" xfId="0" applyFont="1" applyAlignment="1">
      <alignment horizontal="center"/>
    </xf>
    <xf numFmtId="0" fontId="94" fillId="0" borderId="64" xfId="0" applyFont="1" applyBorder="1" applyAlignment="1">
      <alignment horizontal="center"/>
    </xf>
    <xf numFmtId="0" fontId="2" fillId="0" borderId="0" xfId="0" applyFont="1" applyAlignment="1">
      <alignment horizontal="center" vertical="center" wrapText="1"/>
    </xf>
    <xf numFmtId="0" fontId="84" fillId="0" borderId="65" xfId="0" applyFont="1" applyBorder="1" applyAlignment="1">
      <alignment horizontal="center" vertical="center" wrapText="1"/>
    </xf>
    <xf numFmtId="0" fontId="84" fillId="0" borderId="66" xfId="0" applyFont="1" applyBorder="1" applyAlignment="1">
      <alignment horizontal="center" vertical="center" wrapText="1"/>
    </xf>
    <xf numFmtId="0" fontId="84" fillId="0" borderId="70" xfId="0" applyFont="1" applyBorder="1" applyAlignment="1">
      <alignment horizontal="center" vertical="center" wrapText="1"/>
    </xf>
    <xf numFmtId="0" fontId="88" fillId="0" borderId="78" xfId="0" applyFont="1" applyBorder="1" applyAlignment="1">
      <alignment horizontal="center"/>
    </xf>
    <xf numFmtId="0" fontId="88" fillId="0" borderId="79" xfId="0" applyFont="1" applyBorder="1" applyAlignment="1">
      <alignment horizontal="center"/>
    </xf>
    <xf numFmtId="0" fontId="88" fillId="0" borderId="80" xfId="0" applyFont="1" applyBorder="1" applyAlignment="1">
      <alignment horizontal="center"/>
    </xf>
    <xf numFmtId="0" fontId="83" fillId="0" borderId="65" xfId="0" applyFont="1" applyBorder="1" applyAlignment="1">
      <alignment horizontal="center" vertical="center" wrapText="1"/>
    </xf>
    <xf numFmtId="0" fontId="83" fillId="0" borderId="66" xfId="0" applyFont="1" applyBorder="1" applyAlignment="1">
      <alignment horizontal="center" vertical="center" wrapText="1"/>
    </xf>
    <xf numFmtId="0" fontId="83" fillId="0" borderId="70" xfId="0" applyFont="1" applyBorder="1" applyAlignment="1">
      <alignment horizontal="center" vertical="center" wrapText="1"/>
    </xf>
    <xf numFmtId="0" fontId="84" fillId="0" borderId="0" xfId="0" applyFont="1" applyAlignment="1">
      <alignment horizontal="center" vertical="center"/>
    </xf>
    <xf numFmtId="0" fontId="84" fillId="0" borderId="0" xfId="0" applyFont="1" applyAlignment="1">
      <alignment horizontal="center" vertical="center" wrapText="1"/>
    </xf>
    <xf numFmtId="0" fontId="84" fillId="0" borderId="0" xfId="0" applyFont="1" applyAlignment="1">
      <alignment horizontal="center"/>
    </xf>
  </cellXfs>
  <cellStyles count="5">
    <cellStyle name="Hipervínculo" xfId="3" builtinId="8"/>
    <cellStyle name="Millares" xfId="2" builtinId="3"/>
    <cellStyle name="Normal" xfId="0" builtinId="0"/>
    <cellStyle name="Normal 2" xfId="4" xr:uid="{00000000-0005-0000-0000-000003000000}"/>
    <cellStyle name="Porcentaje" xfId="1" builtinId="5"/>
  </cellStyles>
  <dxfs count="2925">
    <dxf>
      <fill>
        <patternFill>
          <bgColor theme="6" tint="0.59996337778862885"/>
        </patternFill>
      </fill>
    </dxf>
    <dxf>
      <fill>
        <patternFill>
          <bgColor rgb="FFFFFF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FF99"/>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rgb="FF92D050"/>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theme="9" tint="0.59996337778862885"/>
        </patternFill>
      </fill>
    </dxf>
    <dxf>
      <fill>
        <patternFill>
          <bgColor rgb="FFFFFF99"/>
        </patternFill>
      </fill>
    </dxf>
    <dxf>
      <fill>
        <patternFill>
          <bgColor theme="6" tint="0.59996337778862885"/>
        </patternFill>
      </fill>
    </dxf>
    <dxf>
      <fill>
        <patternFill patternType="solid">
          <fgColor auto="1"/>
          <bgColor rgb="FFFF5D5D"/>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rgb="FFFFFF99"/>
        </patternFill>
      </fill>
    </dxf>
    <dxf>
      <fill>
        <patternFill>
          <bgColor rgb="FF92D050"/>
        </patternFill>
      </fill>
    </dxf>
    <dxf>
      <fill>
        <patternFill>
          <bgColor theme="9" tint="0.59996337778862885"/>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rgb="FF92D050"/>
        </patternFill>
      </fill>
    </dxf>
    <dxf>
      <fill>
        <patternFill>
          <bgColor theme="9" tint="0.59996337778862885"/>
        </patternFill>
      </fill>
    </dxf>
    <dxf>
      <fill>
        <patternFill>
          <bgColor rgb="FF92D050"/>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theme="6" tint="0.59996337778862885"/>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rgb="FFFFEB99"/>
        </patternFill>
      </fill>
    </dxf>
    <dxf>
      <fill>
        <patternFill>
          <bgColor theme="6" tint="0.59996337778862885"/>
        </patternFill>
      </fill>
    </dxf>
    <dxf>
      <fill>
        <patternFill>
          <bgColor rgb="FFFFFF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92D050"/>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bgColor rgb="FFFFFF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patternType="solid">
          <fgColor auto="1"/>
          <bgColor rgb="FFFF5D5D"/>
        </patternFill>
      </fill>
    </dxf>
    <dxf>
      <fill>
        <patternFill>
          <bgColor rgb="FF92D050"/>
        </patternFill>
      </fill>
    </dxf>
    <dxf>
      <fill>
        <patternFill>
          <bgColor theme="6" tint="0.59996337778862885"/>
        </patternFill>
      </fill>
    </dxf>
    <dxf>
      <fill>
        <patternFill>
          <bgColor theme="9" tint="0.59996337778862885"/>
        </patternFill>
      </fill>
    </dxf>
    <dxf>
      <fill>
        <patternFill>
          <bgColor rgb="FFFFEB99"/>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bgColor rgb="FFFFEB99"/>
        </patternFill>
      </fill>
    </dxf>
    <dxf>
      <fill>
        <patternFill>
          <bgColor theme="9" tint="0.59996337778862885"/>
        </patternFill>
      </fill>
    </dxf>
    <dxf>
      <fill>
        <patternFill patternType="solid">
          <fgColor auto="1"/>
          <bgColor rgb="FFFF5D5D"/>
        </patternFill>
      </fill>
    </dxf>
    <dxf>
      <fill>
        <patternFill>
          <bgColor rgb="FF92D050"/>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bgColor rgb="FF92D050"/>
        </patternFill>
      </fill>
    </dxf>
    <dxf>
      <fill>
        <patternFill>
          <bgColor theme="6" tint="0.59996337778862885"/>
        </patternFill>
      </fill>
    </dxf>
    <dxf>
      <fill>
        <patternFill>
          <bgColor rgb="FFFFEB99"/>
        </patternFill>
      </fill>
    </dxf>
    <dxf>
      <fill>
        <patternFill>
          <bgColor theme="9" tint="0.59996337778862885"/>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FFEB99"/>
        </patternFill>
      </fill>
    </dxf>
    <dxf>
      <fill>
        <patternFill>
          <bgColor rgb="FF92D050"/>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theme="6" tint="0.59996337778862885"/>
        </patternFill>
      </fill>
    </dxf>
    <dxf>
      <fill>
        <patternFill>
          <bgColor rgb="FFFFFF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9" tint="0.59996337778862885"/>
        </patternFill>
      </fill>
    </dxf>
    <dxf>
      <fill>
        <patternFill patternType="solid">
          <fgColor auto="1"/>
          <bgColor rgb="FFFF5D5D"/>
        </patternFill>
      </fill>
    </dxf>
    <dxf>
      <fill>
        <patternFill>
          <bgColor rgb="FF92D050"/>
        </patternFill>
      </fill>
    </dxf>
    <dxf>
      <fill>
        <patternFill>
          <bgColor rgb="FFFFEB99"/>
        </patternFill>
      </fill>
    </dxf>
    <dxf>
      <fill>
        <patternFill>
          <bgColor theme="6"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theme="6"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FFFF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bgColor theme="6" tint="0.59996337778862885"/>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92D050"/>
        </patternFill>
      </fill>
    </dxf>
    <dxf>
      <fill>
        <patternFill patternType="solid">
          <fgColor auto="1"/>
          <bgColor rgb="FFFF5D5D"/>
        </patternFill>
      </fill>
    </dxf>
    <dxf>
      <fill>
        <patternFill>
          <bgColor theme="9"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theme="6" tint="0.59996337778862885"/>
        </patternFill>
      </fill>
    </dxf>
    <dxf>
      <fill>
        <patternFill>
          <bgColor theme="6" tint="0.59996337778862885"/>
        </patternFill>
      </fill>
    </dxf>
    <dxf>
      <fill>
        <patternFill>
          <bgColor theme="9"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rgb="FFFFEB99"/>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FFEB99"/>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FFFF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rgb="FFFFEB99"/>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rgb="FFFFEB99"/>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rgb="FF92D050"/>
        </patternFill>
      </fill>
    </dxf>
    <dxf>
      <fill>
        <patternFill>
          <bgColor rgb="FFFFEB99"/>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rgb="FFFFEB99"/>
        </patternFill>
      </fill>
    </dxf>
    <dxf>
      <fill>
        <patternFill>
          <bgColor rgb="FF92D050"/>
        </patternFill>
      </fill>
    </dxf>
    <dxf>
      <fill>
        <patternFill>
          <bgColor theme="6" tint="0.59996337778862885"/>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rgb="FFFFEB99"/>
        </patternFill>
      </fill>
    </dxf>
    <dxf>
      <fill>
        <patternFill>
          <bgColor theme="9" tint="0.59996337778862885"/>
        </patternFill>
      </fill>
    </dxf>
    <dxf>
      <fill>
        <patternFill>
          <bgColor theme="9" tint="0.59996337778862885"/>
        </patternFill>
      </fill>
    </dxf>
    <dxf>
      <fill>
        <patternFill>
          <bgColor rgb="FF92D050"/>
        </patternFill>
      </fill>
    </dxf>
    <dxf>
      <fill>
        <patternFill>
          <bgColor rgb="FFFFFF99"/>
        </patternFill>
      </fill>
    </dxf>
    <dxf>
      <fill>
        <patternFill>
          <bgColor theme="6" tint="0.59996337778862885"/>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rgb="FFFFEB99"/>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theme="9" tint="0.59996337778862885"/>
        </patternFill>
      </fill>
    </dxf>
    <dxf>
      <fill>
        <patternFill>
          <bgColor rgb="FFFFEB99"/>
        </patternFill>
      </fill>
    </dxf>
    <dxf>
      <fill>
        <patternFill>
          <bgColor rgb="FF92D050"/>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rgb="FFFFEB99"/>
        </patternFill>
      </fill>
    </dxf>
    <dxf>
      <fill>
        <patternFill>
          <bgColor theme="9" tint="0.59996337778862885"/>
        </patternFill>
      </fill>
    </dxf>
    <dxf>
      <fill>
        <patternFill>
          <bgColor theme="6" tint="0.59996337778862885"/>
        </patternFill>
      </fill>
    </dxf>
    <dxf>
      <fill>
        <patternFill>
          <bgColor theme="9" tint="0.59996337778862885"/>
        </patternFill>
      </fill>
    </dxf>
    <dxf>
      <fill>
        <patternFill>
          <bgColor rgb="FFFFEB99"/>
        </patternFill>
      </fill>
    </dxf>
    <dxf>
      <fill>
        <patternFill>
          <bgColor rgb="FF92D050"/>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92D050"/>
        </patternFill>
      </fill>
    </dxf>
    <dxf>
      <fill>
        <patternFill>
          <bgColor rgb="FFFFFF99"/>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FFEB99"/>
        </patternFill>
      </fill>
    </dxf>
    <dxf>
      <fill>
        <patternFill>
          <bgColor rgb="FF92D050"/>
        </patternFill>
      </fill>
    </dxf>
    <dxf>
      <fill>
        <patternFill>
          <bgColor theme="9" tint="0.59996337778862885"/>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FF99"/>
        </patternFill>
      </fill>
    </dxf>
    <dxf>
      <fill>
        <patternFill>
          <bgColor rgb="FF92D050"/>
        </patternFill>
      </fill>
    </dxf>
    <dxf>
      <fill>
        <patternFill>
          <bgColor rgb="FFFFFF99"/>
        </patternFill>
      </fill>
    </dxf>
    <dxf>
      <fill>
        <patternFill>
          <bgColor theme="9" tint="0.59996337778862885"/>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rgb="FFFFFF99"/>
        </patternFill>
      </fill>
    </dxf>
    <dxf>
      <fill>
        <patternFill>
          <bgColor theme="9" tint="0.59996337778862885"/>
        </patternFill>
      </fill>
    </dxf>
    <dxf>
      <fill>
        <patternFill>
          <bgColor theme="9" tint="0.59996337778862885"/>
        </patternFill>
      </fill>
    </dxf>
    <dxf>
      <fill>
        <patternFill>
          <bgColor rgb="FFFFFF99"/>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FFEB99"/>
        </patternFill>
      </fill>
    </dxf>
    <dxf>
      <fill>
        <patternFill>
          <bgColor rgb="FF92D050"/>
        </patternFill>
      </fill>
    </dxf>
    <dxf>
      <fill>
        <patternFill>
          <bgColor theme="9" tint="0.59996337778862885"/>
        </patternFill>
      </fill>
    </dxf>
    <dxf>
      <fill>
        <patternFill>
          <bgColor rgb="FF92D050"/>
        </patternFill>
      </fill>
    </dxf>
    <dxf>
      <fill>
        <patternFill>
          <bgColor rgb="FFFFFF99"/>
        </patternFill>
      </fill>
    </dxf>
    <dxf>
      <fill>
        <patternFill>
          <bgColor theme="9" tint="0.59996337778862885"/>
        </patternFill>
      </fill>
    </dxf>
    <dxf>
      <fill>
        <patternFill>
          <bgColor rgb="FFFFFF99"/>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theme="0" tint="-0.34998626667073579"/>
        </patternFill>
      </fill>
    </dxf>
    <dxf>
      <fill>
        <patternFill>
          <bgColor rgb="FF92D050"/>
        </patternFill>
      </fill>
    </dxf>
    <dxf>
      <fill>
        <patternFill>
          <bgColor theme="0" tint="-0.499984740745262"/>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bgColor rgb="FF92D050"/>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theme="9" tint="0.59996337778862885"/>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rgb="FF92D050"/>
        </patternFill>
      </fill>
    </dxf>
    <dxf>
      <fill>
        <patternFill>
          <bgColor rgb="FF92D050"/>
        </patternFill>
      </fill>
    </dxf>
    <dxf>
      <fill>
        <patternFill>
          <bgColor theme="9" tint="0.59996337778862885"/>
        </patternFill>
      </fill>
    </dxf>
    <dxf>
      <fill>
        <patternFill>
          <bgColor rgb="FFFFEB99"/>
        </patternFill>
      </fill>
    </dxf>
    <dxf>
      <fill>
        <patternFill>
          <bgColor theme="0" tint="-0.34998626667073579"/>
        </patternFill>
      </fill>
    </dxf>
    <dxf>
      <fill>
        <patternFill patternType="solid">
          <fgColor auto="1"/>
          <bgColor rgb="FFFF5D5D"/>
        </patternFill>
      </fill>
    </dxf>
    <dxf>
      <fill>
        <patternFill>
          <bgColor theme="0" tint="-0.499984740745262"/>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rgb="FFFFEB99"/>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patternType="solid">
          <bgColor rgb="FFFF0000"/>
        </patternFill>
      </fill>
    </dxf>
    <dxf>
      <fill>
        <patternFill patternType="solid">
          <bgColor rgb="FFFFC000"/>
        </patternFill>
      </fill>
    </dxf>
    <dxf>
      <fill>
        <patternFill patternType="solid">
          <bgColor theme="9"/>
        </patternFill>
      </fill>
    </dxf>
    <dxf>
      <font>
        <color theme="9" tint="-0.499984740745262"/>
      </font>
      <fill>
        <patternFill>
          <bgColor theme="9" tint="0.59996337778862885"/>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FFEB99"/>
        </patternFill>
      </fill>
    </dxf>
    <dxf>
      <fill>
        <patternFill>
          <bgColor theme="9" tint="0.59996337778862885"/>
        </patternFill>
      </fill>
    </dxf>
    <dxf>
      <fill>
        <patternFill>
          <bgColor theme="0" tint="-0.3499862666707357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92D050"/>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theme="0" tint="-0.499984740745262"/>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patternType="solid">
          <bgColor rgb="FFFF0000"/>
        </patternFill>
      </fill>
    </dxf>
    <dxf>
      <fill>
        <patternFill patternType="solid">
          <bgColor theme="9"/>
        </patternFill>
      </fill>
    </dxf>
    <dxf>
      <font>
        <color auto="1"/>
      </font>
      <fill>
        <patternFill>
          <bgColor theme="9" tint="0.59996337778862885"/>
        </patternFill>
      </fill>
    </dxf>
    <dxf>
      <fill>
        <patternFill>
          <bgColor rgb="FFFFC000"/>
        </patternFill>
      </fill>
    </dxf>
    <dxf>
      <fill>
        <patternFill patternType="solid">
          <bgColor rgb="FFFFC000"/>
        </patternFill>
      </fill>
    </dxf>
    <dxf>
      <fill>
        <patternFill patternType="solid">
          <bgColor rgb="FFFF0000"/>
        </patternFill>
      </fill>
    </dxf>
    <dxf>
      <fill>
        <patternFill patternType="solid">
          <bgColor theme="9"/>
        </patternFill>
      </fill>
    </dxf>
    <dxf>
      <font>
        <color theme="9" tint="-0.499984740745262"/>
      </font>
      <fill>
        <patternFill>
          <bgColor theme="9" tint="0.59996337778862885"/>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patternType="solid">
          <bgColor rgb="FFC6EFCE"/>
        </patternFill>
      </fill>
    </dxf>
    <dxf>
      <font>
        <color auto="1"/>
      </font>
      <fill>
        <patternFill patternType="solid">
          <bgColor theme="0" tint="-4.9989318521683403E-2"/>
        </patternFill>
      </fill>
    </dxf>
    <dxf>
      <font>
        <color rgb="FFC80000"/>
      </font>
      <numFmt numFmtId="0" formatCode="General"/>
      <fill>
        <patternFill patternType="solid">
          <fgColor rgb="FFFFC7CE"/>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patternType="solid">
          <bgColor rgb="FFC6EFCE"/>
        </patternFill>
      </fill>
    </dxf>
    <dxf>
      <font>
        <color auto="1"/>
      </font>
      <fill>
        <patternFill patternType="solid">
          <bgColor theme="0" tint="-4.9989318521683403E-2"/>
        </patternFill>
      </fill>
    </dxf>
    <dxf>
      <font>
        <color rgb="FFC80000"/>
      </font>
      <numFmt numFmtId="0" formatCode="General"/>
      <fill>
        <patternFill patternType="solid">
          <fgColor rgb="FFFFC7CE"/>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patternType="solid">
          <bgColor rgb="FFC6EFCE"/>
        </patternFill>
      </fill>
    </dxf>
    <dxf>
      <font>
        <color auto="1"/>
      </font>
      <fill>
        <patternFill patternType="solid">
          <bgColor theme="0" tint="-4.9989318521683403E-2"/>
        </patternFill>
      </fill>
    </dxf>
    <dxf>
      <font>
        <color rgb="FFC80000"/>
      </font>
      <numFmt numFmtId="0" formatCode="General"/>
      <fill>
        <patternFill patternType="solid">
          <fgColor rgb="FFFFC7CE"/>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65" formatCode="0.0%"/>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numFmt numFmtId="1" formatCode="0"/>
      <fill>
        <patternFill patternType="solid">
          <bgColor rgb="FFC6EFCE"/>
        </patternFill>
      </fill>
    </dxf>
    <dxf>
      <font>
        <color auto="1"/>
      </font>
      <numFmt numFmtId="165" formatCode="0.0%"/>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auto="1"/>
      </font>
      <fill>
        <patternFill patternType="solid">
          <bgColor theme="0" tint="-4.9989318521683403E-2"/>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 formatCode="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numFmt numFmtId="1" formatCode="0"/>
      <fill>
        <patternFill patternType="solid">
          <bgColor rgb="FFC6EFCE"/>
        </patternFill>
      </fill>
    </dxf>
    <dxf>
      <font>
        <color auto="1"/>
      </font>
      <numFmt numFmtId="165" formatCode="0.0%"/>
      <fill>
        <patternFill patternType="solid">
          <bgColor theme="0" tint="-4.9989318521683403E-2"/>
        </patternFill>
      </fill>
    </dxf>
  </dxfs>
  <tableStyles count="0" defaultTableStyle="TableStyleMedium2" defaultPivotStyle="PivotStyleLight16"/>
  <colors>
    <mruColors>
      <color rgb="FFF0B2A8"/>
      <color rgb="FFC80000"/>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90486</xdr:colOff>
      <xdr:row>1</xdr:row>
      <xdr:rowOff>226221</xdr:rowOff>
    </xdr:from>
    <xdr:to>
      <xdr:col>3</xdr:col>
      <xdr:colOff>1657349</xdr:colOff>
      <xdr:row>3</xdr:row>
      <xdr:rowOff>79321</xdr:rowOff>
    </xdr:to>
    <xdr:pic>
      <xdr:nvPicPr>
        <xdr:cNvPr id="2" name="Imagen 3" descr="logo300-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61986" y="426246"/>
          <a:ext cx="2252663" cy="48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secretaria.uvigo.gal/uv/web/transparencia/informe/show/5/51/64"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H22"/>
  <sheetViews>
    <sheetView tabSelected="1" workbookViewId="0">
      <selection activeCell="F8" sqref="F8"/>
    </sheetView>
  </sheetViews>
  <sheetFormatPr baseColWidth="10" defaultRowHeight="14.25"/>
  <cols>
    <col min="1" max="1" width="7.73046875" customWidth="1"/>
    <col min="2" max="2" width="8.59765625" customWidth="1"/>
    <col min="3" max="3" width="10.265625" customWidth="1"/>
    <col min="4" max="4" width="45.265625" customWidth="1"/>
    <col min="5" max="5" width="34.73046875" customWidth="1"/>
    <col min="6" max="6" width="54" bestFit="1" customWidth="1"/>
    <col min="7" max="7" width="20.59765625" bestFit="1" customWidth="1"/>
    <col min="8" max="8" width="10.59765625" customWidth="1"/>
  </cols>
  <sheetData>
    <row r="1" spans="2:8" ht="14.65" thickBot="1"/>
    <row r="2" spans="2:8" ht="21" customHeight="1">
      <c r="B2" s="120"/>
      <c r="C2" s="121"/>
      <c r="D2" s="121"/>
      <c r="E2" s="121"/>
      <c r="F2" s="121"/>
      <c r="G2" s="121"/>
      <c r="H2" s="122"/>
    </row>
    <row r="3" spans="2:8" ht="28.5" customHeight="1">
      <c r="B3" s="123"/>
      <c r="C3" s="124"/>
      <c r="D3" s="124"/>
      <c r="E3" s="124"/>
      <c r="F3" s="125"/>
      <c r="G3" s="145" t="s">
        <v>265</v>
      </c>
      <c r="H3" s="144"/>
    </row>
    <row r="4" spans="2:8" ht="28.5">
      <c r="B4" s="123"/>
      <c r="C4" s="125"/>
      <c r="D4" s="124"/>
      <c r="E4" s="124"/>
      <c r="F4" s="125"/>
      <c r="G4" s="126"/>
      <c r="H4" s="127"/>
    </row>
    <row r="5" spans="2:8" ht="28.5">
      <c r="B5" s="123"/>
      <c r="C5" s="541" t="s">
        <v>272</v>
      </c>
      <c r="D5" s="542"/>
      <c r="E5" s="542"/>
      <c r="F5" s="542"/>
      <c r="G5" s="543"/>
      <c r="H5" s="127"/>
    </row>
    <row r="6" spans="2:8" ht="28.5">
      <c r="B6" s="128"/>
      <c r="C6" s="129"/>
      <c r="D6" s="130"/>
      <c r="E6" s="129"/>
      <c r="F6" s="129"/>
      <c r="G6" s="131"/>
      <c r="H6" s="127"/>
    </row>
    <row r="7" spans="2:8" ht="28.5">
      <c r="B7" s="128"/>
      <c r="C7" s="544" t="s">
        <v>271</v>
      </c>
      <c r="D7" s="544"/>
      <c r="E7" s="544"/>
      <c r="F7" s="544"/>
      <c r="G7" s="544"/>
      <c r="H7" s="127"/>
    </row>
    <row r="8" spans="2:8" ht="28.5">
      <c r="B8" s="128"/>
      <c r="C8" s="132"/>
      <c r="D8" s="540"/>
      <c r="E8" s="540"/>
      <c r="F8" s="540"/>
      <c r="G8" s="134"/>
      <c r="H8" s="127"/>
    </row>
    <row r="9" spans="2:8" ht="28.5">
      <c r="B9" s="128"/>
      <c r="C9" s="133" t="s">
        <v>266</v>
      </c>
      <c r="D9" s="133"/>
      <c r="E9" s="174"/>
      <c r="F9" s="133"/>
      <c r="G9" s="134"/>
      <c r="H9" s="127"/>
    </row>
    <row r="10" spans="2:8" ht="28.5">
      <c r="B10" s="128"/>
      <c r="C10" s="133"/>
      <c r="D10" s="175" t="s">
        <v>291</v>
      </c>
      <c r="E10" s="133"/>
      <c r="F10" s="175" t="s">
        <v>292</v>
      </c>
      <c r="G10" s="134"/>
      <c r="H10" s="127"/>
    </row>
    <row r="11" spans="2:8" ht="22.9">
      <c r="B11" s="128"/>
      <c r="C11" s="146"/>
      <c r="D11" s="163" t="s">
        <v>269</v>
      </c>
      <c r="E11" s="136"/>
      <c r="F11" s="163" t="s">
        <v>267</v>
      </c>
      <c r="G11" s="163"/>
      <c r="H11" s="137"/>
    </row>
    <row r="12" spans="2:8" ht="22.9">
      <c r="B12" s="128"/>
      <c r="C12" s="146"/>
      <c r="D12" s="163" t="s">
        <v>270</v>
      </c>
      <c r="E12" s="136"/>
      <c r="F12" s="163" t="s">
        <v>268</v>
      </c>
      <c r="G12" s="163"/>
      <c r="H12" s="137"/>
    </row>
    <row r="13" spans="2:8" ht="24" customHeight="1">
      <c r="B13" s="128"/>
      <c r="C13" s="146"/>
      <c r="D13" s="147"/>
      <c r="E13" s="147"/>
      <c r="F13" s="163" t="str">
        <f>+CONCATENATE("Mapa de Procesos do Centro do ",Centro!E4)</f>
        <v>Mapa de Procesos do Centro do Curso X</v>
      </c>
      <c r="G13" s="136"/>
      <c r="H13" s="137"/>
    </row>
    <row r="14" spans="2:8" ht="24" customHeight="1">
      <c r="B14" s="128"/>
      <c r="C14" s="146"/>
      <c r="D14" s="147"/>
      <c r="E14" s="147"/>
      <c r="F14" s="163" t="str">
        <f>+CONCATENATE("Mapa de Procesos do Centro do ",Centro!I4)</f>
        <v>Mapa de Procesos do Centro do Curso X+1</v>
      </c>
      <c r="G14" s="136"/>
      <c r="H14" s="137"/>
    </row>
    <row r="15" spans="2:8" ht="24" customHeight="1">
      <c r="B15" s="128"/>
      <c r="C15" s="146"/>
      <c r="D15" s="147"/>
      <c r="E15" s="147"/>
      <c r="F15" s="163" t="str">
        <f>+CONCATENATE("Mapa de Procesos do Centro do ",Centro!M4)</f>
        <v>Mapa de Procesos do Centro do Curso X+2</v>
      </c>
      <c r="G15" s="136"/>
      <c r="H15" s="137"/>
    </row>
    <row r="16" spans="2:8" ht="24" customHeight="1">
      <c r="B16" s="128"/>
      <c r="C16" s="146"/>
      <c r="D16" s="163" t="s">
        <v>275</v>
      </c>
      <c r="E16" s="147"/>
      <c r="F16" s="147"/>
      <c r="H16" s="137"/>
    </row>
    <row r="17" spans="2:8" ht="22.9">
      <c r="B17" s="128"/>
      <c r="C17" s="146"/>
      <c r="D17" s="163" t="s">
        <v>276</v>
      </c>
      <c r="E17" s="147"/>
      <c r="F17" s="147"/>
      <c r="G17" s="136"/>
      <c r="H17" s="137"/>
    </row>
    <row r="18" spans="2:8" ht="28.5">
      <c r="B18" s="123"/>
      <c r="C18" s="148"/>
      <c r="D18" s="163" t="s">
        <v>277</v>
      </c>
      <c r="E18" s="147"/>
      <c r="F18" s="147"/>
      <c r="G18" s="136"/>
      <c r="H18" s="127"/>
    </row>
    <row r="19" spans="2:8" ht="28.5">
      <c r="B19" s="123"/>
      <c r="C19" s="148"/>
      <c r="D19" s="147"/>
      <c r="E19" s="147"/>
      <c r="F19" s="147"/>
      <c r="G19" s="136"/>
      <c r="H19" s="127"/>
    </row>
    <row r="20" spans="2:8" ht="28.5">
      <c r="B20" s="123"/>
      <c r="C20" s="134"/>
      <c r="D20" s="135"/>
      <c r="E20" s="135"/>
      <c r="F20" s="135"/>
      <c r="G20" s="138" t="s">
        <v>600</v>
      </c>
      <c r="H20" s="127"/>
    </row>
    <row r="21" spans="2:8" ht="28.9" thickBot="1">
      <c r="B21" s="139"/>
      <c r="C21" s="140"/>
      <c r="D21" s="140"/>
      <c r="E21" s="140"/>
      <c r="F21" s="140"/>
      <c r="G21" s="140"/>
      <c r="H21" s="141"/>
    </row>
    <row r="22" spans="2:8" ht="28.5">
      <c r="B22" s="142"/>
      <c r="C22" s="142"/>
      <c r="D22" s="142"/>
      <c r="E22" s="142"/>
      <c r="F22" s="142"/>
      <c r="G22" s="142"/>
      <c r="H22" s="143"/>
    </row>
  </sheetData>
  <mergeCells count="2">
    <mergeCell ref="C5:G5"/>
    <mergeCell ref="C7:G7"/>
  </mergeCells>
  <hyperlinks>
    <hyperlink ref="F11" location="Resumo!A1" display="Resumo dos Resultados" xr:uid="{00000000-0004-0000-0000-000000000000}"/>
    <hyperlink ref="D18" location="MComInt!A1" display="Indicadores de Máster Universitario en Comercio Internacional" xr:uid="{00000000-0004-0000-0000-000001000000}"/>
    <hyperlink ref="F12" location="Procedementos!A1" display="Resultados por procedementos" xr:uid="{00000000-0004-0000-0000-000002000000}"/>
    <hyperlink ref="D12" location="Anexos!A1" display="Anexos" xr:uid="{00000000-0004-0000-0000-000003000000}"/>
    <hyperlink ref="D11" location="Centro!A1" display="Indicadores de Centro" xr:uid="{00000000-0004-0000-0000-000004000000}"/>
    <hyperlink ref="D16" location="GComer!A1" display="Indicadores de Grao en Comercio" xr:uid="{00000000-0004-0000-0000-000005000000}"/>
    <hyperlink ref="D17" location="MPemes!A1" display="Indicadores de Máster Universitario en Dirección de PEMES" xr:uid="{00000000-0004-0000-0000-000006000000}"/>
    <hyperlink ref="F13" location="Mapa!A1" display="Mapa de Procesos do Centro" xr:uid="{00000000-0004-0000-0000-000007000000}"/>
    <hyperlink ref="F14" location="Mapa!A76" display="Mapa!A76" xr:uid="{00000000-0004-0000-0000-000008000000}"/>
    <hyperlink ref="F15" location="Mapa!A121" display="Mapa!A121" xr:uid="{00000000-0004-0000-0000-000009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O44"/>
  <sheetViews>
    <sheetView zoomScale="85" zoomScaleNormal="85" workbookViewId="0">
      <pane xSplit="4" ySplit="6" topLeftCell="E7" activePane="bottomRight" state="frozen"/>
      <selection pane="topRight" activeCell="E1" sqref="E1"/>
      <selection pane="bottomLeft" activeCell="A7" sqref="A7"/>
      <selection pane="bottomRight" activeCell="F7" sqref="F7"/>
    </sheetView>
  </sheetViews>
  <sheetFormatPr baseColWidth="10" defaultColWidth="11.3984375" defaultRowHeight="14.25"/>
  <cols>
    <col min="1" max="1" width="5.73046875" style="3" customWidth="1"/>
    <col min="2" max="2" width="34.73046875" style="1" customWidth="1"/>
    <col min="3" max="3" width="35.265625" style="1" customWidth="1"/>
    <col min="4" max="4" width="62.59765625" style="1" customWidth="1"/>
    <col min="5" max="5" width="12.73046875" style="3" customWidth="1"/>
    <col min="6" max="6" width="12.73046875" style="19" customWidth="1"/>
    <col min="7" max="7" width="25.73046875" style="1" customWidth="1"/>
    <col min="8" max="8" width="2.265625" style="2" customWidth="1"/>
    <col min="9" max="10" width="12.73046875" style="2" customWidth="1"/>
    <col min="11" max="11" width="25.73046875" style="2" customWidth="1"/>
    <col min="12" max="12" width="1.73046875" style="2" customWidth="1"/>
    <col min="13" max="13" width="11.3984375" style="2"/>
    <col min="14" max="14" width="12.73046875" style="2" bestFit="1" customWidth="1"/>
    <col min="15" max="15" width="26.73046875" style="2" customWidth="1"/>
    <col min="16" max="16384" width="11.3984375" style="2"/>
  </cols>
  <sheetData>
    <row r="1" spans="1:15" ht="14.65" thickBot="1">
      <c r="F1" s="20"/>
    </row>
    <row r="2" spans="1:15" s="1" customFormat="1" ht="29.25" customHeight="1" thickBot="1">
      <c r="A2" s="550" t="s">
        <v>273</v>
      </c>
      <c r="B2" s="551"/>
      <c r="C2" s="551"/>
      <c r="D2" s="551"/>
      <c r="E2" s="551"/>
      <c r="F2" s="551"/>
      <c r="G2" s="552"/>
    </row>
    <row r="3" spans="1:15" s="1" customFormat="1" ht="12.75" customHeight="1" thickBot="1">
      <c r="A3" s="64"/>
      <c r="B3" s="64"/>
      <c r="C3" s="64"/>
      <c r="D3" s="64"/>
      <c r="E3" s="25"/>
      <c r="F3" s="64"/>
      <c r="G3" s="64"/>
    </row>
    <row r="4" spans="1:15" ht="36.75" customHeight="1" thickBot="1">
      <c r="A4" s="545" t="s">
        <v>163</v>
      </c>
      <c r="B4" s="546"/>
      <c r="C4" s="195" t="s">
        <v>105</v>
      </c>
      <c r="D4" s="194"/>
      <c r="E4" s="547" t="s">
        <v>329</v>
      </c>
      <c r="F4" s="548"/>
      <c r="G4" s="549"/>
      <c r="I4" s="547" t="s">
        <v>330</v>
      </c>
      <c r="J4" s="548"/>
      <c r="K4" s="549"/>
      <c r="M4" s="547" t="s">
        <v>429</v>
      </c>
      <c r="N4" s="548"/>
      <c r="O4" s="549"/>
    </row>
    <row r="5" spans="1:15" ht="36" customHeight="1" thickBot="1">
      <c r="A5" s="200" t="s">
        <v>164</v>
      </c>
      <c r="B5" s="200" t="s">
        <v>96</v>
      </c>
      <c r="C5" s="200" t="s">
        <v>106</v>
      </c>
      <c r="D5" s="441" t="s">
        <v>599</v>
      </c>
      <c r="E5" s="200" t="s">
        <v>1</v>
      </c>
      <c r="F5" s="200" t="s">
        <v>2</v>
      </c>
      <c r="G5" s="21" t="s">
        <v>290</v>
      </c>
      <c r="I5" s="200" t="s">
        <v>1</v>
      </c>
      <c r="J5" s="200" t="s">
        <v>2</v>
      </c>
      <c r="K5" s="21" t="s">
        <v>290</v>
      </c>
      <c r="M5" s="200" t="s">
        <v>1</v>
      </c>
      <c r="N5" s="200" t="s">
        <v>2</v>
      </c>
      <c r="O5" s="21" t="s">
        <v>290</v>
      </c>
    </row>
    <row r="6" spans="1:15" s="52" customFormat="1" ht="18.75" customHeight="1">
      <c r="A6" s="30" t="s">
        <v>0</v>
      </c>
      <c r="B6" s="31"/>
      <c r="C6" s="31"/>
      <c r="D6" s="31"/>
      <c r="E6" s="206">
        <f>+COUNTIF(G$7:G$36,"meta Conseguida")+COUNTIF(G$7:G$36,"meta Non Conseguida")</f>
        <v>0</v>
      </c>
      <c r="F6" s="206">
        <f>+COUNTIF(G$7:G$36,"meta Conseguida")</f>
        <v>0</v>
      </c>
      <c r="G6" s="207">
        <f>+IFERROR(F6/E6,0)</f>
        <v>0</v>
      </c>
      <c r="H6" s="208"/>
      <c r="I6" s="206">
        <f>+COUNTIF(K$7:K$36,"meta Conseguida")+COUNTIF(K$7:K$36,"meta Non Conseguida")</f>
        <v>0</v>
      </c>
      <c r="J6" s="206">
        <f>+COUNTIF(K$7:K$36,"meta Conseguida")</f>
        <v>0</v>
      </c>
      <c r="K6" s="207">
        <f>+IFERROR(J6/I6,0)</f>
        <v>0</v>
      </c>
      <c r="M6" s="206">
        <f>+COUNTIF(O$7:O$36,"meta Conseguida")+COUNTIF(O$7:O$36,"meta Non Conseguida")</f>
        <v>0</v>
      </c>
      <c r="N6" s="206">
        <f>+COUNTIF(O$7:O$36,"meta Conseguida")</f>
        <v>0</v>
      </c>
      <c r="O6" s="207">
        <f>+IFERROR(N6/M6,0)</f>
        <v>0</v>
      </c>
    </row>
    <row r="7" spans="1:15" ht="65.650000000000006">
      <c r="A7" s="47" t="s">
        <v>6</v>
      </c>
      <c r="B7" s="96" t="s">
        <v>194</v>
      </c>
      <c r="C7" s="192" t="s">
        <v>9</v>
      </c>
      <c r="D7" s="511" t="s">
        <v>473</v>
      </c>
      <c r="E7" s="398" t="s">
        <v>184</v>
      </c>
      <c r="F7" s="399">
        <v>0.51351351351351349</v>
      </c>
      <c r="G7" s="93" t="str">
        <f>+IF(ISBLANK(F7),"Introducir Resultado","Resultado Introducido")</f>
        <v>Resultado Introducido</v>
      </c>
      <c r="H7" s="340"/>
      <c r="I7" s="422" t="s">
        <v>184</v>
      </c>
      <c r="J7" s="399"/>
      <c r="K7" s="93" t="str">
        <f>+IF(ISBLANK(J7),"Introducir Resultado","Resultado Introducido")</f>
        <v>Introducir Resultado</v>
      </c>
      <c r="M7" s="422" t="s">
        <v>184</v>
      </c>
      <c r="N7" s="399"/>
      <c r="O7" s="93" t="str">
        <f>+IF(ISBLANK(N7),"Introducir Resultado","Resultado Introducido")</f>
        <v>Introducir Resultado</v>
      </c>
    </row>
    <row r="8" spans="1:15" ht="18.75" customHeight="1">
      <c r="A8" s="95"/>
      <c r="B8" s="22"/>
      <c r="C8" s="22"/>
      <c r="D8" s="22"/>
      <c r="E8" s="400"/>
      <c r="F8" s="401"/>
      <c r="G8" s="26"/>
      <c r="I8" s="400"/>
      <c r="J8" s="401"/>
      <c r="K8" s="26"/>
      <c r="M8" s="423"/>
      <c r="N8" s="423"/>
    </row>
    <row r="9" spans="1:15" s="52" customFormat="1" ht="18">
      <c r="A9" s="35" t="s">
        <v>20</v>
      </c>
      <c r="B9" s="36"/>
      <c r="C9" s="36"/>
      <c r="D9" s="36"/>
      <c r="E9" s="403"/>
      <c r="F9" s="403"/>
      <c r="G9" s="38"/>
      <c r="I9" s="403"/>
      <c r="J9" s="403"/>
      <c r="K9" s="38"/>
      <c r="M9" s="403"/>
      <c r="N9" s="403"/>
      <c r="O9" s="38"/>
    </row>
    <row r="10" spans="1:15" ht="65.650000000000006">
      <c r="A10" s="48" t="s">
        <v>154</v>
      </c>
      <c r="B10" s="97" t="s">
        <v>331</v>
      </c>
      <c r="C10" s="98" t="s">
        <v>27</v>
      </c>
      <c r="D10" s="117" t="s">
        <v>411</v>
      </c>
      <c r="E10" s="404"/>
      <c r="F10" s="405"/>
      <c r="G10" s="90" t="str">
        <f>+IF(AND(ISBLANK(E10),ISBLANK(F10)),"Introducir Meta e Resultado",IF(ISBLANK(E10),"Introducir Meta",IF(ISBLANK(F10),"Introducir Resultado",IF(F10&lt;=E10,"Meta Conseguida","Meta Non Conseguida"))))</f>
        <v>Introducir Meta e Resultado</v>
      </c>
      <c r="H10" s="340"/>
      <c r="I10" s="404"/>
      <c r="J10" s="405"/>
      <c r="K10" s="90" t="str">
        <f>+IF(AND(ISBLANK(I10),ISBLANK(J10)),"Introducir Meta e Resultado",IF(ISBLANK(I10),"Introducir Meta",IF(ISBLANK(J10),"Introducir Resultado",IF(J10&lt;=I10,"Meta Conseguida","Meta Non Conseguida"))))</f>
        <v>Introducir Meta e Resultado</v>
      </c>
      <c r="M10" s="404"/>
      <c r="N10" s="405"/>
      <c r="O10" s="90" t="str">
        <f>+IF(AND(ISBLANK(M10),ISBLANK(N10)),"Introducir Meta e Resultado",IF(ISBLANK(M10),"Introducir Meta",IF(ISBLANK(N10),"Introducir Resultado",IF(N10&lt;=M10,"Meta Conseguida","Meta Non Conseguida"))))</f>
        <v>Introducir Meta e Resultado</v>
      </c>
    </row>
    <row r="11" spans="1:15" ht="65.650000000000006">
      <c r="A11" s="53" t="s">
        <v>155</v>
      </c>
      <c r="B11" s="99" t="s">
        <v>332</v>
      </c>
      <c r="C11" s="100" t="s">
        <v>28</v>
      </c>
      <c r="D11" s="118" t="s">
        <v>412</v>
      </c>
      <c r="E11" s="406"/>
      <c r="F11" s="407"/>
      <c r="G11" s="87" t="str">
        <f>+IF(AND(ISBLANK(E11),ISBLANK(F11)),"Introducir Meta e Resultado",IF(ISBLANK(E11),"Introducir Meta",IF(ISBLANK(F11),"Introducir Resultado",IF(F11&gt;=E11,"Meta Conseguida","Meta Non Conseguida"))))</f>
        <v>Introducir Meta e Resultado</v>
      </c>
      <c r="I11" s="406"/>
      <c r="J11" s="407"/>
      <c r="K11" s="87" t="str">
        <f>+IF(AND(ISBLANK(I11),ISBLANK(J11)),"Introducir Meta e Resultado",IF(ISBLANK(I11),"Introducir Meta",IF(ISBLANK(J11),"Introducir Resultado",IF(J11&gt;=I11,"Meta Conseguida","Meta Non Conseguida"))))</f>
        <v>Introducir Meta e Resultado</v>
      </c>
      <c r="M11" s="406"/>
      <c r="N11" s="407"/>
      <c r="O11" s="87" t="str">
        <f>+IF(AND(ISBLANK(M11),ISBLANK(N11)),"Introducir Meta e Resultado",IF(ISBLANK(M11),"Introducir Meta",IF(ISBLANK(N11),"Introducir Resultado",IF(N11&gt;=M11,"Meta Conseguida","Meta Non Conseguida"))))</f>
        <v>Introducir Meta e Resultado</v>
      </c>
    </row>
    <row r="12" spans="1:15" ht="39.4">
      <c r="A12" s="53" t="s">
        <v>333</v>
      </c>
      <c r="B12" s="99" t="s">
        <v>334</v>
      </c>
      <c r="C12" s="100" t="s">
        <v>28</v>
      </c>
      <c r="D12" s="118" t="s">
        <v>413</v>
      </c>
      <c r="E12" s="408" t="s">
        <v>184</v>
      </c>
      <c r="F12" s="409"/>
      <c r="G12" s="87" t="str">
        <f t="shared" ref="G12:G14" si="0">+IF(ISBLANK(F12),"Introducir Resultado","Resultado Introducido")</f>
        <v>Introducir Resultado</v>
      </c>
      <c r="I12" s="408" t="s">
        <v>184</v>
      </c>
      <c r="J12" s="409"/>
      <c r="K12" s="87" t="str">
        <f t="shared" ref="K12:K14" si="1">+IF(ISBLANK(J12),"Introducir Resultado","Resultado Introducido")</f>
        <v>Introducir Resultado</v>
      </c>
      <c r="M12" s="408" t="s">
        <v>184</v>
      </c>
      <c r="N12" s="409"/>
      <c r="O12" s="87" t="str">
        <f t="shared" ref="O12:O14" si="2">+IF(ISBLANK(N12),"Introducir Resultado","Resultado Introducido")</f>
        <v>Introducir Resultado</v>
      </c>
    </row>
    <row r="13" spans="1:15" ht="39.4">
      <c r="A13" s="53" t="s">
        <v>335</v>
      </c>
      <c r="B13" s="99" t="s">
        <v>336</v>
      </c>
      <c r="C13" s="100" t="s">
        <v>28</v>
      </c>
      <c r="D13" s="118" t="s">
        <v>414</v>
      </c>
      <c r="E13" s="408" t="s">
        <v>184</v>
      </c>
      <c r="F13" s="409"/>
      <c r="G13" s="87" t="str">
        <f t="shared" si="0"/>
        <v>Introducir Resultado</v>
      </c>
      <c r="I13" s="408" t="s">
        <v>184</v>
      </c>
      <c r="J13" s="409"/>
      <c r="K13" s="87" t="str">
        <f t="shared" si="1"/>
        <v>Introducir Resultado</v>
      </c>
      <c r="M13" s="408" t="s">
        <v>184</v>
      </c>
      <c r="N13" s="409"/>
      <c r="O13" s="87" t="str">
        <f t="shared" si="2"/>
        <v>Introducir Resultado</v>
      </c>
    </row>
    <row r="14" spans="1:15" ht="39.4">
      <c r="A14" s="53" t="s">
        <v>337</v>
      </c>
      <c r="B14" s="99" t="s">
        <v>338</v>
      </c>
      <c r="C14" s="100" t="s">
        <v>28</v>
      </c>
      <c r="D14" s="118" t="s">
        <v>415</v>
      </c>
      <c r="E14" s="408" t="s">
        <v>184</v>
      </c>
      <c r="F14" s="409"/>
      <c r="G14" s="87" t="str">
        <f t="shared" si="0"/>
        <v>Introducir Resultado</v>
      </c>
      <c r="I14" s="408" t="s">
        <v>184</v>
      </c>
      <c r="J14" s="409"/>
      <c r="K14" s="87" t="str">
        <f t="shared" si="1"/>
        <v>Introducir Resultado</v>
      </c>
      <c r="M14" s="408" t="s">
        <v>184</v>
      </c>
      <c r="N14" s="409"/>
      <c r="O14" s="87" t="str">
        <f t="shared" si="2"/>
        <v>Introducir Resultado</v>
      </c>
    </row>
    <row r="15" spans="1:15" ht="65.650000000000006">
      <c r="A15" s="53" t="s">
        <v>156</v>
      </c>
      <c r="B15" s="99" t="s">
        <v>339</v>
      </c>
      <c r="C15" s="100" t="s">
        <v>29</v>
      </c>
      <c r="D15" s="118" t="s">
        <v>340</v>
      </c>
      <c r="E15" s="406"/>
      <c r="F15" s="407"/>
      <c r="G15" s="87" t="str">
        <f>+IF(AND(ISBLANK(E15),ISBLANK(F15)),"Introducir Meta e Resultado",IF(ISBLANK(E15),"Introducir Meta",IF(ISBLANK(F15),"Introducir Resultado",IF(F15&gt;=E15,"Meta Conseguida","Meta Non Conseguida"))))</f>
        <v>Introducir Meta e Resultado</v>
      </c>
      <c r="I15" s="406"/>
      <c r="J15" s="407"/>
      <c r="K15" s="87" t="str">
        <f>+IF(AND(ISBLANK(I15),ISBLANK(J15)),"Introducir Meta e Resultado",IF(ISBLANK(I15),"Introducir Meta",IF(ISBLANK(J15),"Introducir Resultado",IF(J15&gt;=I15,"Meta Conseguida","Meta Non Conseguida"))))</f>
        <v>Introducir Meta e Resultado</v>
      </c>
      <c r="M15" s="406"/>
      <c r="N15" s="407"/>
      <c r="O15" s="87" t="str">
        <f>+IF(AND(ISBLANK(M15),ISBLANK(N15)),"Introducir Meta e Resultado",IF(ISBLANK(M15),"Introducir Meta",IF(ISBLANK(N15),"Introducir Resultado",IF(N15&gt;=M15,"Meta Conseguida","Meta Non Conseguida"))))</f>
        <v>Introducir Meta e Resultado</v>
      </c>
    </row>
    <row r="16" spans="1:15" ht="39.4">
      <c r="A16" s="53" t="s">
        <v>112</v>
      </c>
      <c r="B16" s="99" t="s">
        <v>341</v>
      </c>
      <c r="C16" s="100" t="s">
        <v>29</v>
      </c>
      <c r="D16" s="118" t="s">
        <v>342</v>
      </c>
      <c r="E16" s="408" t="s">
        <v>184</v>
      </c>
      <c r="F16" s="409"/>
      <c r="G16" s="87" t="str">
        <f t="shared" ref="G16:G21" si="3">+IF(ISBLANK(F16),"Introducir Resultado","Indicador Completado")</f>
        <v>Introducir Resultado</v>
      </c>
      <c r="I16" s="408" t="s">
        <v>184</v>
      </c>
      <c r="J16" s="409"/>
      <c r="K16" s="87" t="str">
        <f t="shared" ref="K16:K19" si="4">+IF(ISBLANK(J16),"Introducir Resultado","Indicador Completado")</f>
        <v>Introducir Resultado</v>
      </c>
      <c r="M16" s="408" t="s">
        <v>184</v>
      </c>
      <c r="N16" s="409"/>
      <c r="O16" s="87" t="str">
        <f t="shared" ref="O16:O19" si="5">+IF(ISBLANK(N16),"Introducir Resultado","Indicador Completado")</f>
        <v>Introducir Resultado</v>
      </c>
    </row>
    <row r="17" spans="1:15" ht="39.4">
      <c r="A17" s="53" t="s">
        <v>113</v>
      </c>
      <c r="B17" s="99" t="s">
        <v>343</v>
      </c>
      <c r="C17" s="100" t="s">
        <v>30</v>
      </c>
      <c r="D17" s="118" t="s">
        <v>344</v>
      </c>
      <c r="E17" s="408" t="s">
        <v>184</v>
      </c>
      <c r="F17" s="409"/>
      <c r="G17" s="87" t="str">
        <f t="shared" si="3"/>
        <v>Introducir Resultado</v>
      </c>
      <c r="I17" s="408" t="s">
        <v>184</v>
      </c>
      <c r="J17" s="409"/>
      <c r="K17" s="87" t="str">
        <f t="shared" si="4"/>
        <v>Introducir Resultado</v>
      </c>
      <c r="M17" s="408" t="s">
        <v>184</v>
      </c>
      <c r="N17" s="409"/>
      <c r="O17" s="87" t="str">
        <f t="shared" si="5"/>
        <v>Introducir Resultado</v>
      </c>
    </row>
    <row r="18" spans="1:15" ht="39.4">
      <c r="A18" s="53" t="s">
        <v>114</v>
      </c>
      <c r="B18" s="99" t="s">
        <v>137</v>
      </c>
      <c r="C18" s="100" t="s">
        <v>31</v>
      </c>
      <c r="D18" s="118" t="s">
        <v>345</v>
      </c>
      <c r="E18" s="408" t="s">
        <v>184</v>
      </c>
      <c r="F18" s="409"/>
      <c r="G18" s="87" t="str">
        <f t="shared" si="3"/>
        <v>Introducir Resultado</v>
      </c>
      <c r="I18" s="408" t="s">
        <v>184</v>
      </c>
      <c r="J18" s="409"/>
      <c r="K18" s="87" t="str">
        <f t="shared" si="4"/>
        <v>Introducir Resultado</v>
      </c>
      <c r="M18" s="408" t="s">
        <v>184</v>
      </c>
      <c r="N18" s="409"/>
      <c r="O18" s="87" t="str">
        <f t="shared" si="5"/>
        <v>Introducir Resultado</v>
      </c>
    </row>
    <row r="19" spans="1:15" ht="26.25">
      <c r="A19" s="53" t="s">
        <v>115</v>
      </c>
      <c r="B19" s="99" t="s">
        <v>362</v>
      </c>
      <c r="C19" s="100" t="s">
        <v>29</v>
      </c>
      <c r="D19" s="118" t="s">
        <v>416</v>
      </c>
      <c r="E19" s="408" t="s">
        <v>184</v>
      </c>
      <c r="F19" s="409"/>
      <c r="G19" s="87" t="str">
        <f t="shared" si="3"/>
        <v>Introducir Resultado</v>
      </c>
      <c r="I19" s="408" t="s">
        <v>184</v>
      </c>
      <c r="J19" s="409"/>
      <c r="K19" s="87" t="str">
        <f t="shared" si="4"/>
        <v>Introducir Resultado</v>
      </c>
      <c r="M19" s="408" t="s">
        <v>184</v>
      </c>
      <c r="N19" s="409"/>
      <c r="O19" s="87" t="str">
        <f t="shared" si="5"/>
        <v>Introducir Resultado</v>
      </c>
    </row>
    <row r="20" spans="1:15" ht="52.5">
      <c r="A20" s="53" t="s">
        <v>118</v>
      </c>
      <c r="B20" s="99" t="s">
        <v>319</v>
      </c>
      <c r="C20" s="100" t="s">
        <v>23</v>
      </c>
      <c r="D20" s="118" t="s">
        <v>346</v>
      </c>
      <c r="E20" s="410"/>
      <c r="F20" s="411"/>
      <c r="G20" s="87" t="str">
        <f>+IF(AND(ISBLANK(E20),ISBLANK(F20)),"Introducir Meta e Resultado",IF(ISBLANK(E20),"Introducir Meta",IF(ISBLANK(F20),"Introducir Resultado",IF(F20&gt;=E20,"Meta Conseguida","Meta Non Conseguida"))))</f>
        <v>Introducir Meta e Resultado</v>
      </c>
      <c r="I20" s="410"/>
      <c r="J20" s="411"/>
      <c r="K20" s="87" t="str">
        <f>+IF(AND(ISBLANK(I20),ISBLANK(J20)),"Introducir Meta e Resultado",IF(ISBLANK(I20),"Introducir Meta",IF(ISBLANK(J20),"Introducir Resultado",IF(J20&gt;=I20,"Meta Conseguida","Meta Non Conseguida"))))</f>
        <v>Introducir Meta e Resultado</v>
      </c>
      <c r="M20" s="410"/>
      <c r="N20" s="411"/>
      <c r="O20" s="87" t="str">
        <f>+IF(AND(ISBLANK(M20),ISBLANK(N20)),"Introducir Meta e Resultado",IF(ISBLANK(M20),"Introducir Meta",IF(ISBLANK(N20),"Introducir Resultado",IF(N20&gt;=M20,"Meta Conseguida","Meta Non Conseguida"))))</f>
        <v>Introducir Meta e Resultado</v>
      </c>
    </row>
    <row r="21" spans="1:15" ht="26.25">
      <c r="A21" s="53" t="s">
        <v>132</v>
      </c>
      <c r="B21" s="99" t="s">
        <v>191</v>
      </c>
      <c r="C21" s="100" t="s">
        <v>159</v>
      </c>
      <c r="D21" s="118" t="s">
        <v>347</v>
      </c>
      <c r="E21" s="408" t="s">
        <v>184</v>
      </c>
      <c r="F21" s="409"/>
      <c r="G21" s="87" t="str">
        <f t="shared" si="3"/>
        <v>Introducir Resultado</v>
      </c>
      <c r="I21" s="408" t="s">
        <v>184</v>
      </c>
      <c r="J21" s="409"/>
      <c r="K21" s="87" t="str">
        <f t="shared" ref="K21" si="6">+IF(ISBLANK(J21),"Introducir Resultado","Indicador Completado")</f>
        <v>Introducir Resultado</v>
      </c>
      <c r="M21" s="408" t="s">
        <v>184</v>
      </c>
      <c r="N21" s="409"/>
      <c r="O21" s="87" t="str">
        <f t="shared" ref="O21" si="7">+IF(ISBLANK(N21),"Introducir Resultado","Indicador Completado")</f>
        <v>Introducir Resultado</v>
      </c>
    </row>
    <row r="22" spans="1:15" ht="36">
      <c r="A22" s="54" t="s">
        <v>133</v>
      </c>
      <c r="B22" s="101" t="s">
        <v>32</v>
      </c>
      <c r="C22" s="102" t="s">
        <v>159</v>
      </c>
      <c r="D22" s="119" t="s">
        <v>348</v>
      </c>
      <c r="E22" s="412"/>
      <c r="F22" s="413"/>
      <c r="G22" s="94" t="str">
        <f>+IF(AND(ISBLANK(E22),ISBLANK(F22)),"Introducir Meta e Resultado",IF(ISBLANK(E22),"Introducir Meta",IF(ISBLANK(F22),"Introducir Resultado",IF(F22&gt;=E22,"Meta Conseguida","Meta Non Conseguida"))))</f>
        <v>Introducir Meta e Resultado</v>
      </c>
      <c r="I22" s="412"/>
      <c r="J22" s="413"/>
      <c r="K22" s="94" t="str">
        <f>+IF(AND(ISBLANK(I22),ISBLANK(J22)),"Introducir Meta e Resultado",IF(ISBLANK(I22),"Introducir Meta",IF(ISBLANK(J22),"Introducir Resultado",IF(J22&gt;=I22,"Meta Conseguida","Meta Non Conseguida"))))</f>
        <v>Introducir Meta e Resultado</v>
      </c>
      <c r="M22" s="412"/>
      <c r="N22" s="413"/>
      <c r="O22" s="94" t="str">
        <f>+IF(AND(ISBLANK(M22),ISBLANK(N22)),"Introducir Meta e Resultado",IF(ISBLANK(M22),"Introducir Meta",IF(ISBLANK(N22),"Introducir Resultado",IF(N22&gt;=M22,"Meta Conseguida","Meta Non Conseguida"))))</f>
        <v>Introducir Meta e Resultado</v>
      </c>
    </row>
    <row r="23" spans="1:15" ht="20.25" customHeight="1">
      <c r="A23" s="196"/>
      <c r="B23" s="197"/>
      <c r="C23" s="197"/>
      <c r="D23" s="197"/>
      <c r="E23" s="401"/>
      <c r="F23" s="401"/>
      <c r="G23" s="402"/>
      <c r="I23" s="401"/>
      <c r="J23" s="401"/>
      <c r="K23" s="26"/>
      <c r="M23" s="423"/>
      <c r="N23" s="423"/>
    </row>
    <row r="24" spans="1:15" s="52" customFormat="1" ht="18.75" customHeight="1">
      <c r="A24" s="210" t="s">
        <v>26</v>
      </c>
      <c r="B24" s="211"/>
      <c r="C24" s="211"/>
      <c r="D24" s="211"/>
      <c r="E24" s="414"/>
      <c r="F24" s="414"/>
      <c r="G24" s="415"/>
      <c r="I24" s="414"/>
      <c r="J24" s="414"/>
      <c r="K24" s="212"/>
      <c r="M24" s="414"/>
      <c r="N24" s="414"/>
      <c r="O24" s="212"/>
    </row>
    <row r="25" spans="1:15" ht="15.75" customHeight="1">
      <c r="A25" s="95"/>
      <c r="B25" s="185"/>
      <c r="C25" s="185"/>
      <c r="D25" s="185"/>
      <c r="E25" s="401"/>
      <c r="F25" s="401"/>
      <c r="G25" s="416"/>
      <c r="I25" s="401"/>
      <c r="J25" s="401"/>
      <c r="K25" s="27"/>
      <c r="M25" s="423"/>
      <c r="N25" s="423"/>
    </row>
    <row r="26" spans="1:15" ht="36">
      <c r="A26" s="529" t="s">
        <v>136</v>
      </c>
      <c r="B26" s="530" t="s">
        <v>33</v>
      </c>
      <c r="C26" s="530" t="s">
        <v>34</v>
      </c>
      <c r="D26" s="531" t="s">
        <v>417</v>
      </c>
      <c r="E26" s="424">
        <f>+COUNTA(G27:G36)-COUNTIF(G27:G36,"Non hai indicador")-COUNTIF(G27:G36,"Introducir Meta e Resultado")</f>
        <v>0</v>
      </c>
      <c r="F26" s="425">
        <f>+COUNTIF(G27:G36,"Meta Conseguida")</f>
        <v>0</v>
      </c>
      <c r="G26" s="90" t="str">
        <f>+IF(F26=0,"Ningunha Meta Alcanzada",IF(F26=E26,"Meta Totalmente Alcanzada",IF(F26&gt;0,"Meta Parcialmente Alcanzada")))</f>
        <v>Ningunha Meta Alcanzada</v>
      </c>
      <c r="I26" s="424">
        <f>+COUNTA(K27:K36)-COUNTIF(K27:K36,"Non hai indicador")-COUNTIF(K27:K36,"Introducir Meta e Resultado")</f>
        <v>0</v>
      </c>
      <c r="J26" s="425">
        <f>+COUNTIF(K27:K36,"Meta Conseguida")</f>
        <v>0</v>
      </c>
      <c r="K26" s="90" t="str">
        <f>+IF(J26=0,"Ningunha Meta Alcanzada",IF(J26=I26,"Meta Totalmente Alcanzada",IF(J26&gt;0,"Meta Parcialmente Alcanzada")))</f>
        <v>Ningunha Meta Alcanzada</v>
      </c>
      <c r="M26" s="424">
        <f>+COUNTA(O27:O36)-COUNTIF(O27:O36,"Non hai indicador")-COUNTIF(O27:O36,"Introducir Meta e Resultado")</f>
        <v>0</v>
      </c>
      <c r="N26" s="425">
        <f>+COUNTIF(O27:O36,"Meta Conseguida")</f>
        <v>0</v>
      </c>
      <c r="O26" s="90" t="str">
        <f>+IF(N26=0,"Ningunha Meta Alcanzada",IF(N26=M26,"Meta Totalmente Alcanzada",IF(N26&gt;0,"Meta Parcialmente Alcanzada")))</f>
        <v>Ningunha Meta Alcanzada</v>
      </c>
    </row>
    <row r="27" spans="1:15" ht="26.25">
      <c r="A27" s="532" t="s">
        <v>140</v>
      </c>
      <c r="B27" s="466" t="s">
        <v>35</v>
      </c>
      <c r="C27" s="457" t="s">
        <v>34</v>
      </c>
      <c r="D27" s="533" t="s">
        <v>215</v>
      </c>
      <c r="E27" s="417"/>
      <c r="F27" s="418"/>
      <c r="G27" s="88" t="str">
        <f t="shared" ref="G27:G36" si="8">+IF(AND(ISBLANK(E27),ISBLANK(F27)),"Introducir Meta e Resultado",IF(ISBLANK(E27),"Introducir Meta",IF(ISBLANK(F27),"Introducir Resultado",IF(F27&gt;=E27,"Meta Conseguida","Meta Non Conseguida"))))</f>
        <v>Introducir Meta e Resultado</v>
      </c>
      <c r="I27" s="417"/>
      <c r="J27" s="418"/>
      <c r="K27" s="88" t="str">
        <f t="shared" ref="K27:K36" si="9">+IF(AND(ISBLANK(I27),ISBLANK(J27)),"Introducir Meta e Resultado",IF(ISBLANK(I27),"Introducir Meta",IF(ISBLANK(J27),"Introducir Resultado",IF(J27&gt;=I27,"Meta Conseguida","Meta Non Conseguida"))))</f>
        <v>Introducir Meta e Resultado</v>
      </c>
      <c r="M27" s="417"/>
      <c r="N27" s="418"/>
      <c r="O27" s="88" t="str">
        <f t="shared" ref="O27:O36" si="10">+IF(AND(ISBLANK(M27),ISBLANK(N27)),"Introducir Meta e Resultado",IF(ISBLANK(M27),"Introducir Meta",IF(ISBLANK(N27),"Introducir Resultado",IF(N27&gt;=M27,"Meta Conseguida","Meta Non Conseguida"))))</f>
        <v>Introducir Meta e Resultado</v>
      </c>
    </row>
    <row r="28" spans="1:15" ht="26.25">
      <c r="A28" s="532" t="s">
        <v>141</v>
      </c>
      <c r="B28" s="466" t="s">
        <v>36</v>
      </c>
      <c r="C28" s="457" t="s">
        <v>34</v>
      </c>
      <c r="D28" s="533" t="s">
        <v>214</v>
      </c>
      <c r="E28" s="417"/>
      <c r="F28" s="418"/>
      <c r="G28" s="88" t="str">
        <f t="shared" si="8"/>
        <v>Introducir Meta e Resultado</v>
      </c>
      <c r="I28" s="417"/>
      <c r="J28" s="418"/>
      <c r="K28" s="88" t="str">
        <f t="shared" si="9"/>
        <v>Introducir Meta e Resultado</v>
      </c>
      <c r="M28" s="417"/>
      <c r="N28" s="418"/>
      <c r="O28" s="88" t="str">
        <f t="shared" si="10"/>
        <v>Introducir Meta e Resultado</v>
      </c>
    </row>
    <row r="29" spans="1:15" ht="26.25">
      <c r="A29" s="532" t="s">
        <v>142</v>
      </c>
      <c r="B29" s="466" t="s">
        <v>37</v>
      </c>
      <c r="C29" s="457" t="s">
        <v>34</v>
      </c>
      <c r="D29" s="533" t="s">
        <v>214</v>
      </c>
      <c r="E29" s="417"/>
      <c r="F29" s="418"/>
      <c r="G29" s="88" t="str">
        <f t="shared" si="8"/>
        <v>Introducir Meta e Resultado</v>
      </c>
      <c r="I29" s="417"/>
      <c r="J29" s="418"/>
      <c r="K29" s="88" t="str">
        <f t="shared" si="9"/>
        <v>Introducir Meta e Resultado</v>
      </c>
      <c r="M29" s="417"/>
      <c r="N29" s="418"/>
      <c r="O29" s="88" t="str">
        <f t="shared" si="10"/>
        <v>Introducir Meta e Resultado</v>
      </c>
    </row>
    <row r="30" spans="1:15" ht="26.25">
      <c r="A30" s="532" t="s">
        <v>143</v>
      </c>
      <c r="B30" s="466" t="s">
        <v>38</v>
      </c>
      <c r="C30" s="457" t="s">
        <v>34</v>
      </c>
      <c r="D30" s="533" t="s">
        <v>214</v>
      </c>
      <c r="E30" s="419"/>
      <c r="F30" s="418"/>
      <c r="G30" s="88" t="str">
        <f t="shared" si="8"/>
        <v>Introducir Meta e Resultado</v>
      </c>
      <c r="I30" s="419"/>
      <c r="J30" s="418"/>
      <c r="K30" s="88" t="str">
        <f t="shared" si="9"/>
        <v>Introducir Meta e Resultado</v>
      </c>
      <c r="M30" s="419"/>
      <c r="N30" s="418"/>
      <c r="O30" s="88" t="str">
        <f t="shared" si="10"/>
        <v>Introducir Meta e Resultado</v>
      </c>
    </row>
    <row r="31" spans="1:15" ht="26.25">
      <c r="A31" s="532" t="s">
        <v>148</v>
      </c>
      <c r="B31" s="466" t="s">
        <v>39</v>
      </c>
      <c r="C31" s="457" t="s">
        <v>34</v>
      </c>
      <c r="D31" s="533" t="s">
        <v>214</v>
      </c>
      <c r="E31" s="417"/>
      <c r="F31" s="418"/>
      <c r="G31" s="88" t="str">
        <f t="shared" si="8"/>
        <v>Introducir Meta e Resultado</v>
      </c>
      <c r="I31" s="417"/>
      <c r="J31" s="418"/>
      <c r="K31" s="88" t="str">
        <f t="shared" si="9"/>
        <v>Introducir Meta e Resultado</v>
      </c>
      <c r="M31" s="417"/>
      <c r="N31" s="418"/>
      <c r="O31" s="88" t="str">
        <f t="shared" si="10"/>
        <v>Introducir Meta e Resultado</v>
      </c>
    </row>
    <row r="32" spans="1:15" ht="26.25">
      <c r="A32" s="532" t="s">
        <v>144</v>
      </c>
      <c r="B32" s="466" t="s">
        <v>40</v>
      </c>
      <c r="C32" s="457" t="s">
        <v>34</v>
      </c>
      <c r="D32" s="533" t="s">
        <v>214</v>
      </c>
      <c r="E32" s="417"/>
      <c r="F32" s="418"/>
      <c r="G32" s="88" t="str">
        <f t="shared" si="8"/>
        <v>Introducir Meta e Resultado</v>
      </c>
      <c r="I32" s="417"/>
      <c r="J32" s="418"/>
      <c r="K32" s="88" t="str">
        <f t="shared" si="9"/>
        <v>Introducir Meta e Resultado</v>
      </c>
      <c r="M32" s="417"/>
      <c r="N32" s="418"/>
      <c r="O32" s="88" t="str">
        <f t="shared" si="10"/>
        <v>Introducir Meta e Resultado</v>
      </c>
    </row>
    <row r="33" spans="1:15" ht="26.25">
      <c r="A33" s="532" t="s">
        <v>145</v>
      </c>
      <c r="B33" s="466" t="s">
        <v>41</v>
      </c>
      <c r="C33" s="457" t="s">
        <v>34</v>
      </c>
      <c r="D33" s="533" t="s">
        <v>214</v>
      </c>
      <c r="E33" s="417"/>
      <c r="F33" s="418"/>
      <c r="G33" s="88" t="str">
        <f t="shared" si="8"/>
        <v>Introducir Meta e Resultado</v>
      </c>
      <c r="I33" s="417"/>
      <c r="J33" s="418"/>
      <c r="K33" s="88" t="str">
        <f t="shared" si="9"/>
        <v>Introducir Meta e Resultado</v>
      </c>
      <c r="M33" s="417"/>
      <c r="N33" s="418"/>
      <c r="O33" s="88" t="str">
        <f t="shared" si="10"/>
        <v>Introducir Meta e Resultado</v>
      </c>
    </row>
    <row r="34" spans="1:15" ht="26.25">
      <c r="A34" s="532" t="s">
        <v>146</v>
      </c>
      <c r="B34" s="466" t="s">
        <v>42</v>
      </c>
      <c r="C34" s="457" t="s">
        <v>34</v>
      </c>
      <c r="D34" s="533" t="s">
        <v>214</v>
      </c>
      <c r="E34" s="417"/>
      <c r="F34" s="418"/>
      <c r="G34" s="88" t="str">
        <f t="shared" si="8"/>
        <v>Introducir Meta e Resultado</v>
      </c>
      <c r="I34" s="417"/>
      <c r="J34" s="418"/>
      <c r="K34" s="88" t="str">
        <f t="shared" si="9"/>
        <v>Introducir Meta e Resultado</v>
      </c>
      <c r="M34" s="417"/>
      <c r="N34" s="418"/>
      <c r="O34" s="88" t="str">
        <f t="shared" si="10"/>
        <v>Introducir Meta e Resultado</v>
      </c>
    </row>
    <row r="35" spans="1:15" ht="26.25">
      <c r="A35" s="532" t="s">
        <v>147</v>
      </c>
      <c r="B35" s="466" t="s">
        <v>43</v>
      </c>
      <c r="C35" s="457" t="s">
        <v>34</v>
      </c>
      <c r="D35" s="533" t="s">
        <v>214</v>
      </c>
      <c r="E35" s="417"/>
      <c r="F35" s="418"/>
      <c r="G35" s="88" t="str">
        <f t="shared" si="8"/>
        <v>Introducir Meta e Resultado</v>
      </c>
      <c r="I35" s="417"/>
      <c r="J35" s="418"/>
      <c r="K35" s="88" t="str">
        <f t="shared" si="9"/>
        <v>Introducir Meta e Resultado</v>
      </c>
      <c r="M35" s="417"/>
      <c r="N35" s="418"/>
      <c r="O35" s="88" t="str">
        <f t="shared" si="10"/>
        <v>Introducir Meta e Resultado</v>
      </c>
    </row>
    <row r="36" spans="1:15" ht="26.25">
      <c r="A36" s="534" t="s">
        <v>218</v>
      </c>
      <c r="B36" s="473" t="s">
        <v>44</v>
      </c>
      <c r="C36" s="535" t="s">
        <v>34</v>
      </c>
      <c r="D36" s="536" t="s">
        <v>214</v>
      </c>
      <c r="E36" s="420"/>
      <c r="F36" s="421"/>
      <c r="G36" s="89" t="str">
        <f t="shared" si="8"/>
        <v>Introducir Meta e Resultado</v>
      </c>
      <c r="I36" s="420"/>
      <c r="J36" s="421"/>
      <c r="K36" s="89" t="str">
        <f t="shared" si="9"/>
        <v>Introducir Meta e Resultado</v>
      </c>
      <c r="M36" s="420"/>
      <c r="N36" s="421"/>
      <c r="O36" s="89" t="str">
        <f t="shared" si="10"/>
        <v>Introducir Meta e Resultado</v>
      </c>
    </row>
    <row r="37" spans="1:15">
      <c r="F37" s="209"/>
    </row>
    <row r="38" spans="1:15">
      <c r="F38" s="156"/>
    </row>
    <row r="39" spans="1:15">
      <c r="F39" s="156"/>
    </row>
    <row r="40" spans="1:15">
      <c r="F40" s="156"/>
    </row>
    <row r="41" spans="1:15">
      <c r="F41" s="156"/>
    </row>
    <row r="42" spans="1:15">
      <c r="F42" s="156"/>
    </row>
    <row r="43" spans="1:15">
      <c r="F43" s="156"/>
    </row>
    <row r="44" spans="1:15">
      <c r="F44" s="156"/>
    </row>
  </sheetData>
  <sheetProtection algorithmName="SHA-512" hashValue="Lx6KUWWPpLDiKzhOrGNQIVrupW8MpukBGE+hDLVtKA8rjnVKkIvzjDkwNirS4lKxr/pdMG8eJfDISR4Em3suXw==" saltValue="cHobIR7UlBzDuDNVJB70lA==" spinCount="100000" sheet="1" objects="1" scenarios="1" formatCells="0" formatColumns="0" formatRows="0"/>
  <autoFilter ref="A5:G33" xr:uid="{00000000-0009-0000-0000-000001000000}"/>
  <mergeCells count="5">
    <mergeCell ref="A4:B4"/>
    <mergeCell ref="E4:G4"/>
    <mergeCell ref="A2:G2"/>
    <mergeCell ref="I4:K4"/>
    <mergeCell ref="M4:O4"/>
  </mergeCells>
  <conditionalFormatting sqref="F7">
    <cfRule type="cellIs" dxfId="2924" priority="186" operator="equal">
      <formula>0</formula>
    </cfRule>
  </conditionalFormatting>
  <conditionalFormatting sqref="F10">
    <cfRule type="cellIs" dxfId="2923" priority="137" operator="lessThanOrEqual">
      <formula>E10</formula>
    </cfRule>
    <cfRule type="cellIs" dxfId="2922" priority="136" operator="greaterThan">
      <formula>E10</formula>
    </cfRule>
    <cfRule type="cellIs" dxfId="2921" priority="135" operator="equal">
      <formula>0</formula>
    </cfRule>
  </conditionalFormatting>
  <conditionalFormatting sqref="F11">
    <cfRule type="cellIs" dxfId="2920" priority="180" operator="greaterThanOrEqual">
      <formula>E11</formula>
    </cfRule>
    <cfRule type="cellIs" dxfId="2919" priority="179" operator="lessThan">
      <formula>E11</formula>
    </cfRule>
  </conditionalFormatting>
  <conditionalFormatting sqref="F11:F19">
    <cfRule type="cellIs" dxfId="2918" priority="171" operator="equal">
      <formula>0</formula>
    </cfRule>
  </conditionalFormatting>
  <conditionalFormatting sqref="F15">
    <cfRule type="cellIs" dxfId="2917" priority="173" operator="lessThan">
      <formula>E15</formula>
    </cfRule>
    <cfRule type="cellIs" dxfId="2916" priority="174" operator="greaterThanOrEqual">
      <formula>E15</formula>
    </cfRule>
  </conditionalFormatting>
  <conditionalFormatting sqref="F20">
    <cfRule type="cellIs" dxfId="2915" priority="114" operator="greaterThanOrEqual">
      <formula>E20</formula>
    </cfRule>
    <cfRule type="cellIs" dxfId="2914" priority="112" operator="equal">
      <formula>0</formula>
    </cfRule>
    <cfRule type="cellIs" dxfId="2913" priority="113" operator="lessThan">
      <formula>E20</formula>
    </cfRule>
  </conditionalFormatting>
  <conditionalFormatting sqref="F21:F22">
    <cfRule type="cellIs" dxfId="2912" priority="168" operator="equal">
      <formula>0</formula>
    </cfRule>
  </conditionalFormatting>
  <conditionalFormatting sqref="F22">
    <cfRule type="cellIs" dxfId="2911" priority="169" operator="lessThan">
      <formula>E22</formula>
    </cfRule>
    <cfRule type="cellIs" dxfId="2910" priority="170" operator="greaterThanOrEqual">
      <formula>E22</formula>
    </cfRule>
  </conditionalFormatting>
  <conditionalFormatting sqref="F26">
    <cfRule type="cellIs" dxfId="2909" priority="143" operator="greaterThanOrEqual">
      <formula>$E26</formula>
    </cfRule>
    <cfRule type="cellIs" dxfId="2908" priority="142" operator="lessThan">
      <formula>$E26</formula>
    </cfRule>
    <cfRule type="cellIs" dxfId="2907" priority="141" operator="equal">
      <formula>0</formula>
    </cfRule>
  </conditionalFormatting>
  <conditionalFormatting sqref="F27:F36">
    <cfRule type="cellIs" dxfId="2906" priority="149" operator="greaterThanOrEqual">
      <formula>E27</formula>
    </cfRule>
    <cfRule type="cellIs" dxfId="2905" priority="148" operator="lessThan">
      <formula>E27</formula>
    </cfRule>
    <cfRule type="cellIs" dxfId="2904" priority="147" operator="equal">
      <formula>0</formula>
    </cfRule>
  </conditionalFormatting>
  <conditionalFormatting sqref="G7">
    <cfRule type="cellIs" dxfId="2903" priority="164" operator="equal">
      <formula>"Meta no Conseguida"</formula>
    </cfRule>
    <cfRule type="cellIs" dxfId="2902" priority="163" operator="equal">
      <formula>"Resultado Introducido"</formula>
    </cfRule>
    <cfRule type="cellIs" dxfId="2901" priority="162" operator="equal">
      <formula>"Introducir resultado"</formula>
    </cfRule>
  </conditionalFormatting>
  <conditionalFormatting sqref="G10:G11">
    <cfRule type="cellIs" dxfId="2900" priority="117" operator="equal">
      <formula>"Meta non Conseguida"</formula>
    </cfRule>
    <cfRule type="cellIs" dxfId="2899" priority="116" operator="equal">
      <formula>"Meta Conseguida"</formula>
    </cfRule>
  </conditionalFormatting>
  <conditionalFormatting sqref="G10:G23">
    <cfRule type="cellIs" dxfId="2898" priority="109" operator="equal">
      <formula>"Introducir resultado"</formula>
    </cfRule>
  </conditionalFormatting>
  <conditionalFormatting sqref="G12:G14">
    <cfRule type="cellIs" dxfId="2897" priority="161" operator="equal">
      <formula>"Meta no Conseguida"</formula>
    </cfRule>
    <cfRule type="cellIs" dxfId="2896" priority="160" operator="equal">
      <formula>"Resultado Introducido"</formula>
    </cfRule>
  </conditionalFormatting>
  <conditionalFormatting sqref="G15">
    <cfRule type="cellIs" dxfId="2895" priority="128" operator="equal">
      <formula>"Meta non Conseguida"</formula>
    </cfRule>
    <cfRule type="cellIs" dxfId="2894" priority="127" operator="equal">
      <formula>"Meta Conseguida"</formula>
    </cfRule>
  </conditionalFormatting>
  <conditionalFormatting sqref="G16:G19">
    <cfRule type="cellIs" dxfId="2893" priority="155" operator="equal">
      <formula>"Meta no Conseguida"</formula>
    </cfRule>
    <cfRule type="cellIs" dxfId="2892" priority="154" operator="equal">
      <formula>"Indicador Completado"</formula>
    </cfRule>
  </conditionalFormatting>
  <conditionalFormatting sqref="G20">
    <cfRule type="cellIs" dxfId="2891" priority="110" operator="equal">
      <formula>"Meta Conseguida"</formula>
    </cfRule>
    <cfRule type="cellIs" dxfId="2890" priority="111" operator="equal">
      <formula>"Meta non Conseguida"</formula>
    </cfRule>
  </conditionalFormatting>
  <conditionalFormatting sqref="G21">
    <cfRule type="cellIs" dxfId="2889" priority="151" operator="equal">
      <formula>"Indicador Completado"</formula>
    </cfRule>
    <cfRule type="cellIs" dxfId="2888" priority="152" operator="equal">
      <formula>"Meta no Conseguida"</formula>
    </cfRule>
  </conditionalFormatting>
  <conditionalFormatting sqref="G22">
    <cfRule type="cellIs" dxfId="2887" priority="167" operator="equal">
      <formula>"Meta non Conseguida"</formula>
    </cfRule>
  </conditionalFormatting>
  <conditionalFormatting sqref="G22:G23">
    <cfRule type="cellIs" dxfId="2886" priority="166" operator="equal">
      <formula>"Meta Conseguida"</formula>
    </cfRule>
  </conditionalFormatting>
  <conditionalFormatting sqref="G23">
    <cfRule type="cellIs" dxfId="2885" priority="189" operator="equal">
      <formula>"Meta no Conseguida"</formula>
    </cfRule>
  </conditionalFormatting>
  <conditionalFormatting sqref="G26">
    <cfRule type="cellIs" dxfId="2884" priority="140" operator="equal">
      <formula>"Ningunha Meta Alcanzada"</formula>
    </cfRule>
    <cfRule type="cellIs" dxfId="2883" priority="138" operator="equal">
      <formula>"Meta Totalmente Alcanzada"</formula>
    </cfRule>
    <cfRule type="cellIs" dxfId="2882" priority="139" operator="equal">
      <formula>"Meta Parcialmente Alcanzada"</formula>
    </cfRule>
  </conditionalFormatting>
  <conditionalFormatting sqref="G27:G36">
    <cfRule type="cellIs" dxfId="2881" priority="146" operator="equal">
      <formula>"Meta non Conseguida"</formula>
    </cfRule>
    <cfRule type="cellIs" dxfId="2880" priority="145" operator="equal">
      <formula>"Meta Conseguida"</formula>
    </cfRule>
    <cfRule type="cellIs" dxfId="2879" priority="144" operator="equal">
      <formula>"Introducir resultado"</formula>
    </cfRule>
  </conditionalFormatting>
  <conditionalFormatting sqref="J7">
    <cfRule type="cellIs" dxfId="2878" priority="125" operator="equal">
      <formula>0</formula>
    </cfRule>
  </conditionalFormatting>
  <conditionalFormatting sqref="J10">
    <cfRule type="cellIs" dxfId="2877" priority="134" operator="lessThanOrEqual">
      <formula>I10</formula>
    </cfRule>
    <cfRule type="cellIs" dxfId="2876" priority="133" operator="greaterThan">
      <formula>I10</formula>
    </cfRule>
  </conditionalFormatting>
  <conditionalFormatting sqref="J10:J20">
    <cfRule type="cellIs" dxfId="2875" priority="43" operator="equal">
      <formula>0</formula>
    </cfRule>
  </conditionalFormatting>
  <conditionalFormatting sqref="J11">
    <cfRule type="cellIs" dxfId="2874" priority="75" operator="lessThan">
      <formula>I11</formula>
    </cfRule>
    <cfRule type="cellIs" dxfId="2873" priority="76" operator="greaterThanOrEqual">
      <formula>I11</formula>
    </cfRule>
  </conditionalFormatting>
  <conditionalFormatting sqref="J15">
    <cfRule type="cellIs" dxfId="2872" priority="69" operator="lessThan">
      <formula>I15</formula>
    </cfRule>
    <cfRule type="cellIs" dxfId="2871" priority="70" operator="greaterThanOrEqual">
      <formula>I15</formula>
    </cfRule>
  </conditionalFormatting>
  <conditionalFormatting sqref="J20">
    <cfRule type="cellIs" dxfId="2870" priority="44" operator="lessThan">
      <formula>I20</formula>
    </cfRule>
    <cfRule type="cellIs" dxfId="2869" priority="45" operator="greaterThanOrEqual">
      <formula>I20</formula>
    </cfRule>
  </conditionalFormatting>
  <conditionalFormatting sqref="J21:J22">
    <cfRule type="cellIs" dxfId="2868" priority="64" operator="equal">
      <formula>0</formula>
    </cfRule>
  </conditionalFormatting>
  <conditionalFormatting sqref="J22">
    <cfRule type="cellIs" dxfId="2867" priority="66" operator="greaterThanOrEqual">
      <formula>I22</formula>
    </cfRule>
    <cfRule type="cellIs" dxfId="2866" priority="65" operator="lessThan">
      <formula>I22</formula>
    </cfRule>
  </conditionalFormatting>
  <conditionalFormatting sqref="J26">
    <cfRule type="cellIs" dxfId="2865" priority="101" operator="lessThan">
      <formula>$E26</formula>
    </cfRule>
    <cfRule type="cellIs" dxfId="2864" priority="100" operator="equal">
      <formula>0</formula>
    </cfRule>
    <cfRule type="cellIs" dxfId="2863" priority="102" operator="greaterThanOrEqual">
      <formula>$E26</formula>
    </cfRule>
  </conditionalFormatting>
  <conditionalFormatting sqref="J27:J36">
    <cfRule type="cellIs" dxfId="2862" priority="106" operator="equal">
      <formula>0</formula>
    </cfRule>
    <cfRule type="cellIs" dxfId="2861" priority="107" operator="lessThan">
      <formula>I27</formula>
    </cfRule>
    <cfRule type="cellIs" dxfId="2860" priority="108" operator="greaterThanOrEqual">
      <formula>I27</formula>
    </cfRule>
  </conditionalFormatting>
  <conditionalFormatting sqref="K7">
    <cfRule type="cellIs" dxfId="2859" priority="123" operator="equal">
      <formula>"Resultado Introducido"</formula>
    </cfRule>
    <cfRule type="cellIs" dxfId="2858" priority="124" operator="equal">
      <formula>"Meta no Conseguida"</formula>
    </cfRule>
    <cfRule type="cellIs" dxfId="2857" priority="122" operator="equal">
      <formula>"Introducir resultado"</formula>
    </cfRule>
  </conditionalFormatting>
  <conditionalFormatting sqref="K10:K11">
    <cfRule type="cellIs" dxfId="2856" priority="72" operator="equal">
      <formula>"Meta Conseguida"</formula>
    </cfRule>
    <cfRule type="cellIs" dxfId="2855" priority="73" operator="equal">
      <formula>"Meta non Conseguida"</formula>
    </cfRule>
  </conditionalFormatting>
  <conditionalFormatting sqref="K10:K23">
    <cfRule type="cellIs" dxfId="2854" priority="40" operator="equal">
      <formula>"Introducir resultado"</formula>
    </cfRule>
  </conditionalFormatting>
  <conditionalFormatting sqref="K12:K14">
    <cfRule type="cellIs" dxfId="2853" priority="59" operator="equal">
      <formula>"Resultado Introducido"</formula>
    </cfRule>
    <cfRule type="cellIs" dxfId="2852" priority="60" operator="equal">
      <formula>"Meta no Conseguida"</formula>
    </cfRule>
  </conditionalFormatting>
  <conditionalFormatting sqref="K15">
    <cfRule type="cellIs" dxfId="2851" priority="47" operator="equal">
      <formula>"Meta Conseguida"</formula>
    </cfRule>
    <cfRule type="cellIs" dxfId="2850" priority="48" operator="equal">
      <formula>"Meta non Conseguida"</formula>
    </cfRule>
  </conditionalFormatting>
  <conditionalFormatting sqref="K16:K19">
    <cfRule type="cellIs" dxfId="2849" priority="53" operator="equal">
      <formula>"Indicador Completado"</formula>
    </cfRule>
    <cfRule type="cellIs" dxfId="2848" priority="54" operator="equal">
      <formula>"Meta no Conseguida"</formula>
    </cfRule>
  </conditionalFormatting>
  <conditionalFormatting sqref="K20">
    <cfRule type="cellIs" dxfId="2847" priority="42" operator="equal">
      <formula>"Meta non Conseguida"</formula>
    </cfRule>
    <cfRule type="cellIs" dxfId="2846" priority="41" operator="equal">
      <formula>"Meta Conseguida"</formula>
    </cfRule>
  </conditionalFormatting>
  <conditionalFormatting sqref="K21">
    <cfRule type="cellIs" dxfId="2845" priority="50" operator="equal">
      <formula>"Indicador Completado"</formula>
    </cfRule>
    <cfRule type="cellIs" dxfId="2844" priority="51" operator="equal">
      <formula>"Meta no Conseguida"</formula>
    </cfRule>
  </conditionalFormatting>
  <conditionalFormatting sqref="K22">
    <cfRule type="cellIs" dxfId="2843" priority="63" operator="equal">
      <formula>"Meta non Conseguida"</formula>
    </cfRule>
  </conditionalFormatting>
  <conditionalFormatting sqref="K22:K23">
    <cfRule type="cellIs" dxfId="2842" priority="62" operator="equal">
      <formula>"Meta Conseguida"</formula>
    </cfRule>
  </conditionalFormatting>
  <conditionalFormatting sqref="K23">
    <cfRule type="cellIs" dxfId="2841" priority="184" operator="equal">
      <formula>"Meta no Conseguida"</formula>
    </cfRule>
  </conditionalFormatting>
  <conditionalFormatting sqref="K26">
    <cfRule type="cellIs" dxfId="2840" priority="99" operator="equal">
      <formula>"Ningunha Meta Alcanzada"</formula>
    </cfRule>
    <cfRule type="cellIs" dxfId="2839" priority="97" operator="equal">
      <formula>"Meta Totalmente Alcanzada"</formula>
    </cfRule>
    <cfRule type="cellIs" dxfId="2838" priority="98" operator="equal">
      <formula>"Meta Parcialmente Alcanzada"</formula>
    </cfRule>
  </conditionalFormatting>
  <conditionalFormatting sqref="K27:K36">
    <cfRule type="cellIs" dxfId="2837" priority="105" operator="equal">
      <formula>"Meta non Conseguida"</formula>
    </cfRule>
    <cfRule type="cellIs" dxfId="2836" priority="104" operator="equal">
      <formula>"Meta Conseguida"</formula>
    </cfRule>
    <cfRule type="cellIs" dxfId="2835" priority="103" operator="equal">
      <formula>"Introducir resultado"</formula>
    </cfRule>
  </conditionalFormatting>
  <conditionalFormatting sqref="N7">
    <cfRule type="cellIs" dxfId="2834" priority="121" operator="equal">
      <formula>0</formula>
    </cfRule>
  </conditionalFormatting>
  <conditionalFormatting sqref="N10">
    <cfRule type="cellIs" dxfId="2833" priority="83" operator="greaterThan">
      <formula>M10</formula>
    </cfRule>
    <cfRule type="cellIs" dxfId="2832" priority="84" operator="lessThanOrEqual">
      <formula>M10</formula>
    </cfRule>
  </conditionalFormatting>
  <conditionalFormatting sqref="N10:N20">
    <cfRule type="cellIs" dxfId="2831" priority="4" operator="equal">
      <formula>0</formula>
    </cfRule>
  </conditionalFormatting>
  <conditionalFormatting sqref="N11">
    <cfRule type="cellIs" dxfId="2830" priority="37" operator="greaterThanOrEqual">
      <formula>M11</formula>
    </cfRule>
    <cfRule type="cellIs" dxfId="2829" priority="36" operator="lessThan">
      <formula>M11</formula>
    </cfRule>
  </conditionalFormatting>
  <conditionalFormatting sqref="N15">
    <cfRule type="cellIs" dxfId="2828" priority="31" operator="greaterThanOrEqual">
      <formula>M15</formula>
    </cfRule>
    <cfRule type="cellIs" dxfId="2827" priority="30" operator="lessThan">
      <formula>M15</formula>
    </cfRule>
  </conditionalFormatting>
  <conditionalFormatting sqref="N20">
    <cfRule type="cellIs" dxfId="2826" priority="6" operator="greaterThanOrEqual">
      <formula>M20</formula>
    </cfRule>
    <cfRule type="cellIs" dxfId="2825" priority="5" operator="lessThan">
      <formula>M20</formula>
    </cfRule>
  </conditionalFormatting>
  <conditionalFormatting sqref="N21:N22">
    <cfRule type="cellIs" dxfId="2824" priority="25" operator="equal">
      <formula>0</formula>
    </cfRule>
  </conditionalFormatting>
  <conditionalFormatting sqref="N22">
    <cfRule type="cellIs" dxfId="2823" priority="27" operator="greaterThanOrEqual">
      <formula>M22</formula>
    </cfRule>
    <cfRule type="cellIs" dxfId="2822" priority="26" operator="lessThan">
      <formula>M22</formula>
    </cfRule>
  </conditionalFormatting>
  <conditionalFormatting sqref="N26">
    <cfRule type="cellIs" dxfId="2821" priority="88" operator="equal">
      <formula>0</formula>
    </cfRule>
    <cfRule type="cellIs" dxfId="2820" priority="89" operator="lessThan">
      <formula>$E26</formula>
    </cfRule>
    <cfRule type="cellIs" dxfId="2819" priority="90" operator="greaterThanOrEqual">
      <formula>$E26</formula>
    </cfRule>
  </conditionalFormatting>
  <conditionalFormatting sqref="N27:N36">
    <cfRule type="cellIs" dxfId="2818" priority="94" operator="equal">
      <formula>0</formula>
    </cfRule>
    <cfRule type="cellIs" dxfId="2817" priority="95" operator="lessThan">
      <formula>M27</formula>
    </cfRule>
    <cfRule type="cellIs" dxfId="2816" priority="96" operator="greaterThanOrEqual">
      <formula>M27</formula>
    </cfRule>
  </conditionalFormatting>
  <conditionalFormatting sqref="O7">
    <cfRule type="cellIs" dxfId="2815" priority="120" operator="equal">
      <formula>"Meta no Conseguida"</formula>
    </cfRule>
    <cfRule type="cellIs" dxfId="2814" priority="118" operator="equal">
      <formula>"Introducir resultado"</formula>
    </cfRule>
    <cfRule type="cellIs" dxfId="2813" priority="119" operator="equal">
      <formula>"Resultado Introducido"</formula>
    </cfRule>
  </conditionalFormatting>
  <conditionalFormatting sqref="O10:O11">
    <cfRule type="cellIs" dxfId="2812" priority="33" operator="equal">
      <formula>"Meta Conseguida"</formula>
    </cfRule>
    <cfRule type="cellIs" dxfId="2811" priority="34" operator="equal">
      <formula>"Meta non Conseguida"</formula>
    </cfRule>
  </conditionalFormatting>
  <conditionalFormatting sqref="O10:O22">
    <cfRule type="cellIs" dxfId="2810" priority="1" operator="equal">
      <formula>"Introducir resultado"</formula>
    </cfRule>
  </conditionalFormatting>
  <conditionalFormatting sqref="O12:O14">
    <cfRule type="cellIs" dxfId="2809" priority="20" operator="equal">
      <formula>"Resultado Introducido"</formula>
    </cfRule>
    <cfRule type="cellIs" dxfId="2808" priority="21" operator="equal">
      <formula>"Meta no Conseguida"</formula>
    </cfRule>
  </conditionalFormatting>
  <conditionalFormatting sqref="O15">
    <cfRule type="cellIs" dxfId="2807" priority="9" operator="equal">
      <formula>"Meta non Conseguida"</formula>
    </cfRule>
    <cfRule type="cellIs" dxfId="2806" priority="8" operator="equal">
      <formula>"Meta Conseguida"</formula>
    </cfRule>
  </conditionalFormatting>
  <conditionalFormatting sqref="O16:O19">
    <cfRule type="cellIs" dxfId="2805" priority="14" operator="equal">
      <formula>"Indicador Completado"</formula>
    </cfRule>
    <cfRule type="cellIs" dxfId="2804" priority="15" operator="equal">
      <formula>"Meta no Conseguida"</formula>
    </cfRule>
  </conditionalFormatting>
  <conditionalFormatting sqref="O20">
    <cfRule type="cellIs" dxfId="2803" priority="3" operator="equal">
      <formula>"Meta non Conseguida"</formula>
    </cfRule>
    <cfRule type="cellIs" dxfId="2802" priority="2" operator="equal">
      <formula>"Meta Conseguida"</formula>
    </cfRule>
  </conditionalFormatting>
  <conditionalFormatting sqref="O21">
    <cfRule type="cellIs" dxfId="2801" priority="12" operator="equal">
      <formula>"Meta no Conseguida"</formula>
    </cfRule>
    <cfRule type="cellIs" dxfId="2800" priority="11" operator="equal">
      <formula>"Indicador Completado"</formula>
    </cfRule>
  </conditionalFormatting>
  <conditionalFormatting sqref="O22">
    <cfRule type="cellIs" dxfId="2799" priority="23" operator="equal">
      <formula>"Meta Conseguida"</formula>
    </cfRule>
    <cfRule type="cellIs" dxfId="2798" priority="24" operator="equal">
      <formula>"Meta non Conseguida"</formula>
    </cfRule>
  </conditionalFormatting>
  <conditionalFormatting sqref="O26">
    <cfRule type="cellIs" dxfId="2797" priority="87" operator="equal">
      <formula>"Ningunha Meta Alcanzada"</formula>
    </cfRule>
    <cfRule type="cellIs" dxfId="2796" priority="86" operator="equal">
      <formula>"Meta Parcialmente Alcanzada"</formula>
    </cfRule>
    <cfRule type="cellIs" dxfId="2795" priority="85" operator="equal">
      <formula>"Meta Totalmente Alcanzada"</formula>
    </cfRule>
  </conditionalFormatting>
  <conditionalFormatting sqref="O27:O36">
    <cfRule type="cellIs" dxfId="2794" priority="93" operator="equal">
      <formula>"Meta non Conseguida"</formula>
    </cfRule>
    <cfRule type="cellIs" dxfId="2793" priority="92" operator="equal">
      <formula>"Meta Conseguida"</formula>
    </cfRule>
    <cfRule type="cellIs" dxfId="2792" priority="91" operator="equal">
      <formula>"Introducir resultado"</formula>
    </cfRule>
  </conditionalFormatting>
  <pageMargins left="0.70866141732283505" right="0.70866141732283505" top="0.74803149606299202" bottom="0.74803149606299202" header="0.31496062992126" footer="0.31496062992126"/>
  <pageSetup paperSize="9" scale="51"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O105"/>
  <sheetViews>
    <sheetView zoomScale="85" zoomScaleNormal="85" workbookViewId="0">
      <pane ySplit="5" topLeftCell="A86" activePane="bottomLeft" state="frozen"/>
      <selection pane="bottomLeft" activeCell="G91" sqref="G91"/>
    </sheetView>
  </sheetViews>
  <sheetFormatPr baseColWidth="10" defaultColWidth="11.3984375" defaultRowHeight="14.25"/>
  <cols>
    <col min="1" max="1" width="5.73046875" style="3" customWidth="1"/>
    <col min="2" max="2" width="38.73046875" style="1" customWidth="1"/>
    <col min="3" max="3" width="33.73046875" style="1" customWidth="1"/>
    <col min="4" max="4" width="73.73046875" style="1" customWidth="1"/>
    <col min="5" max="5" width="12.73046875" style="3" customWidth="1"/>
    <col min="6" max="6" width="12.73046875" style="19" customWidth="1"/>
    <col min="7" max="7" width="26.73046875" style="1" customWidth="1"/>
    <col min="8" max="8" width="1.73046875" style="2" customWidth="1"/>
    <col min="9" max="10" width="12.73046875" style="2" customWidth="1"/>
    <col min="11" max="11" width="26.73046875" style="2" customWidth="1"/>
    <col min="12" max="12" width="1.73046875" style="2" customWidth="1"/>
    <col min="13" max="13" width="11.3984375" style="2"/>
    <col min="14" max="14" width="12.59765625" style="2" bestFit="1" customWidth="1"/>
    <col min="15" max="15" width="26.73046875" style="2" customWidth="1"/>
    <col min="16" max="16384" width="11.3984375" style="2"/>
  </cols>
  <sheetData>
    <row r="1" spans="1:15" ht="14.65" thickBot="1">
      <c r="E1" s="1"/>
      <c r="F1" s="1"/>
    </row>
    <row r="2" spans="1:15" s="1" customFormat="1" ht="29.25" customHeight="1" thickBot="1">
      <c r="A2" s="550" t="s">
        <v>278</v>
      </c>
      <c r="B2" s="551"/>
      <c r="C2" s="551"/>
      <c r="D2" s="551"/>
      <c r="E2" s="551"/>
      <c r="F2" s="551"/>
      <c r="G2" s="552"/>
    </row>
    <row r="3" spans="1:15" s="1" customFormat="1" ht="6" customHeight="1" thickBot="1">
      <c r="A3" s="64"/>
      <c r="B3" s="64"/>
      <c r="C3" s="64"/>
      <c r="D3" s="64"/>
      <c r="E3" s="64"/>
      <c r="F3" s="23"/>
      <c r="G3" s="64"/>
      <c r="I3" s="64"/>
      <c r="J3" s="23"/>
      <c r="K3" s="64"/>
    </row>
    <row r="4" spans="1:15" ht="36.75" customHeight="1" thickBot="1">
      <c r="A4" s="545" t="s">
        <v>163</v>
      </c>
      <c r="B4" s="546"/>
      <c r="C4" s="553" t="s">
        <v>105</v>
      </c>
      <c r="D4" s="549"/>
      <c r="E4" s="547" t="str">
        <f>+Centro!E4</f>
        <v>Curso X</v>
      </c>
      <c r="F4" s="548"/>
      <c r="G4" s="549"/>
      <c r="I4" s="547" t="str">
        <f>+Centro!I4</f>
        <v>Curso X+1</v>
      </c>
      <c r="J4" s="548"/>
      <c r="K4" s="549"/>
      <c r="M4" s="547" t="str">
        <f>+Centro!M4</f>
        <v>Curso X+2</v>
      </c>
      <c r="N4" s="548"/>
      <c r="O4" s="549"/>
    </row>
    <row r="5" spans="1:15" ht="39" customHeight="1" thickBot="1">
      <c r="A5" s="200" t="s">
        <v>164</v>
      </c>
      <c r="B5" s="200" t="s">
        <v>96</v>
      </c>
      <c r="C5" s="200" t="s">
        <v>106</v>
      </c>
      <c r="D5" s="441" t="s">
        <v>599</v>
      </c>
      <c r="E5" s="200" t="s">
        <v>1</v>
      </c>
      <c r="F5" s="339" t="s">
        <v>2</v>
      </c>
      <c r="G5" s="61" t="s">
        <v>290</v>
      </c>
      <c r="I5" s="441" t="s">
        <v>1</v>
      </c>
      <c r="J5" s="442" t="s">
        <v>2</v>
      </c>
      <c r="K5" s="61" t="s">
        <v>290</v>
      </c>
      <c r="M5" s="441" t="s">
        <v>1</v>
      </c>
      <c r="N5" s="442" t="s">
        <v>2</v>
      </c>
      <c r="O5" s="61" t="s">
        <v>290</v>
      </c>
    </row>
    <row r="6" spans="1:15" s="52" customFormat="1" ht="18.75" customHeight="1">
      <c r="A6" s="30" t="s">
        <v>0</v>
      </c>
      <c r="B6" s="31"/>
      <c r="C6" s="31"/>
      <c r="D6" s="443"/>
      <c r="E6" s="444"/>
      <c r="F6" s="444"/>
      <c r="G6" s="33"/>
      <c r="I6" s="444"/>
      <c r="J6" s="444"/>
      <c r="K6" s="33"/>
      <c r="M6" s="444"/>
      <c r="N6" s="444"/>
      <c r="O6" s="33"/>
    </row>
    <row r="7" spans="1:15" ht="52.5">
      <c r="A7" s="104" t="s">
        <v>186</v>
      </c>
      <c r="B7" s="96" t="s">
        <v>327</v>
      </c>
      <c r="C7" s="96" t="s">
        <v>357</v>
      </c>
      <c r="D7" s="513" t="s">
        <v>474</v>
      </c>
      <c r="E7" s="445"/>
      <c r="F7" s="446">
        <v>73</v>
      </c>
      <c r="G7" s="87" t="str">
        <f>+IF(AND(ISBLANK(E7),ISBLANK(F7)),"Introducir Meta e Resultado",IF(ISBLANK(E7),"Introducir Meta",IF(ISBLANK(F7),"Introducir Resultado",IF(F7&gt;=E7,"Meta Conseguida","Meta Non Conseguida"))))</f>
        <v>Introducir Meta</v>
      </c>
      <c r="I7" s="445"/>
      <c r="J7" s="446"/>
      <c r="K7" s="87" t="str">
        <f>+IF(AND(ISBLANK(I7),ISBLANK(J7)),"Introducir Meta e Resultado",IF(ISBLANK(I7),"Introducir Meta",IF(ISBLANK(J7),"Introducir Resultado",IF(J7&gt;=I7,"Meta Conseguida","Meta Non Conseguida"))))</f>
        <v>Introducir Meta e Resultado</v>
      </c>
      <c r="M7" s="445"/>
      <c r="N7" s="446"/>
      <c r="O7" s="87" t="str">
        <f>+IF(AND(ISBLANK(M7),ISBLANK(N7)),"Introducir Meta e Resultado",IF(ISBLANK(M7),"Introducir Meta",IF(ISBLANK(N7),"Introducir Resultado",IF(N7&gt;=M7,"Meta Conseguida","Meta Non Conseguida"))))</f>
        <v>Introducir Meta e Resultado</v>
      </c>
    </row>
    <row r="8" spans="1:15" ht="36">
      <c r="A8" s="108" t="s">
        <v>3</v>
      </c>
      <c r="B8" s="65" t="s">
        <v>83</v>
      </c>
      <c r="C8" s="65" t="s">
        <v>4</v>
      </c>
      <c r="D8" s="447" t="s">
        <v>386</v>
      </c>
      <c r="E8" s="184">
        <f>+COUNTA(E9:E10)</f>
        <v>0</v>
      </c>
      <c r="F8" s="433">
        <f>+COUNTIF(G9:G10,"Meta Conseguida")</f>
        <v>0</v>
      </c>
      <c r="G8" s="90" t="str">
        <f>+IF(F8=0,"Ningunha Meta Alcanzada",IF(F8&gt;=E8,"Meta Totalmente Alcanzada",IF(F8&gt;0,"Meta Parcialmente Alcanzada")))</f>
        <v>Ningunha Meta Alcanzada</v>
      </c>
      <c r="H8" s="341"/>
      <c r="I8" s="184">
        <f>+COUNTA(I9:I10)</f>
        <v>0</v>
      </c>
      <c r="J8" s="433">
        <f>+COUNTIF(K9:K10,"Meta Conseguida")</f>
        <v>0</v>
      </c>
      <c r="K8" s="90" t="str">
        <f>+IF(J8=0,"Ningunha Meta Alcanzada",IF(J8&gt;=I8,"Meta Totalmente Alcanzada",IF(J8&gt;0,"Meta Parcialmente Alcanzada")))</f>
        <v>Ningunha Meta Alcanzada</v>
      </c>
      <c r="M8" s="184">
        <f>+COUNTA(M9:M10)</f>
        <v>0</v>
      </c>
      <c r="N8" s="433">
        <f>+COUNTIF(O9:O10,"Meta Conseguida")</f>
        <v>0</v>
      </c>
      <c r="O8" s="90" t="str">
        <f>+IF(N8=0,"Ningunha Meta Alcanzada",IF(N8&gt;=M8,"Meta Totalmente Alcanzada",IF(N8&gt;0,"Meta Parcialmente Alcanzada")))</f>
        <v>Ningunha Meta Alcanzada</v>
      </c>
    </row>
    <row r="9" spans="1:15" ht="65.650000000000006">
      <c r="A9" s="58" t="s">
        <v>78</v>
      </c>
      <c r="B9" s="67" t="s">
        <v>364</v>
      </c>
      <c r="C9" s="67" t="s">
        <v>4</v>
      </c>
      <c r="D9" s="448" t="s">
        <v>475</v>
      </c>
      <c r="E9" s="449"/>
      <c r="F9" s="450">
        <v>22</v>
      </c>
      <c r="G9" s="88" t="str">
        <f t="shared" ref="G9:G10" si="0">+IF(AND(ISBLANK(E9),ISBLANK(F9)),"Introducir Meta e Resultado",IF(ISBLANK(E9),"Introducir Meta",IF(ISBLANK(F9),"Introducir Resultado",IF(F9&gt;=E9,"Meta Conseguida","Meta Non Conseguida"))))</f>
        <v>Introducir Meta</v>
      </c>
      <c r="I9" s="449"/>
      <c r="J9" s="450"/>
      <c r="K9" s="88" t="str">
        <f t="shared" ref="K9:K10" si="1">+IF(AND(ISBLANK(I9),ISBLANK(J9)),"Introducir Meta e Resultado",IF(ISBLANK(I9),"Introducir Meta",IF(ISBLANK(J9),"Introducir Resultado",IF(J9&gt;=I9,"Meta Conseguida","Meta Non Conseguida"))))</f>
        <v>Introducir Meta e Resultado</v>
      </c>
      <c r="M9" s="449"/>
      <c r="N9" s="450"/>
      <c r="O9" s="88" t="str">
        <f t="shared" ref="O9:O10" si="2">+IF(AND(ISBLANK(M9),ISBLANK(N9)),"Introducir Meta e Resultado",IF(ISBLANK(M9),"Introducir Meta",IF(ISBLANK(N9),"Introducir Resultado",IF(N9&gt;=M9,"Meta Conseguida","Meta Non Conseguida"))))</f>
        <v>Introducir Meta e Resultado</v>
      </c>
    </row>
    <row r="10" spans="1:15" ht="52.5">
      <c r="A10" s="59" t="s">
        <v>79</v>
      </c>
      <c r="B10" s="66" t="s">
        <v>195</v>
      </c>
      <c r="C10" s="66" t="s">
        <v>4</v>
      </c>
      <c r="D10" s="451" t="s">
        <v>365</v>
      </c>
      <c r="E10" s="452"/>
      <c r="F10" s="437">
        <f>+IFERROR(F$9/F$87,0)</f>
        <v>6.8965517241379309E-2</v>
      </c>
      <c r="G10" s="89" t="str">
        <f t="shared" si="0"/>
        <v>Introducir Meta</v>
      </c>
      <c r="I10" s="452"/>
      <c r="J10" s="437">
        <f>+IFERROR(J$9/J$87,0)</f>
        <v>0</v>
      </c>
      <c r="K10" s="89" t="str">
        <f t="shared" si="1"/>
        <v>Introducir Meta</v>
      </c>
      <c r="M10" s="452"/>
      <c r="N10" s="437">
        <f>+IFERROR(N$9/N$87,0)</f>
        <v>0</v>
      </c>
      <c r="O10" s="89" t="str">
        <f t="shared" si="2"/>
        <v>Introducir Meta</v>
      </c>
    </row>
    <row r="11" spans="1:15" ht="26.25">
      <c r="A11" s="104" t="s">
        <v>5</v>
      </c>
      <c r="B11" s="96" t="s">
        <v>80</v>
      </c>
      <c r="C11" s="96" t="s">
        <v>216</v>
      </c>
      <c r="D11" s="453" t="s">
        <v>387</v>
      </c>
      <c r="E11" s="438">
        <f>+F11+COUNTIF(G$7:G$10,"Meta non Conseguida")+COUNTIF(G$12:G$102,"Meta non Conseguida")</f>
        <v>0</v>
      </c>
      <c r="F11" s="439">
        <f>+COUNTIF(G$6:G$10,"Meta Conseguida")+COUNTIF(G$12:G$102,"Meta Conseguida")</f>
        <v>0</v>
      </c>
      <c r="G11" s="440" t="str">
        <f>+IFERROR(F11/E11,"Introducir Meta")</f>
        <v>Introducir Meta</v>
      </c>
      <c r="I11" s="438">
        <f>+J11+COUNTIF(K$7:K$10,"Meta non Conseguida")+COUNTIF(K$12:K$102,"Meta non Conseguida")</f>
        <v>0</v>
      </c>
      <c r="J11" s="439">
        <f>+COUNTIF(K$6:K$10,"Meta Conseguida")+COUNTIF(K$12:K$102,"Meta Conseguida")</f>
        <v>0</v>
      </c>
      <c r="K11" s="440" t="str">
        <f>+IFERROR(J11/I11,"Introducir Meta")</f>
        <v>Introducir Meta</v>
      </c>
      <c r="M11" s="438">
        <f>+N11+COUNTIF(O$7:O$10,"Meta non Conseguida")+COUNTIF(O$12:O$102,"Meta non Conseguida")</f>
        <v>0</v>
      </c>
      <c r="N11" s="439">
        <f>+COUNTIF(O$6:O$10,"Meta Conseguida")+COUNTIF(O$12:O$102,"Meta Conseguida")</f>
        <v>0</v>
      </c>
      <c r="O11" s="440" t="str">
        <f>+IFERROR(N11/M11,"Introducir Meta")</f>
        <v>Introducir Meta</v>
      </c>
    </row>
    <row r="12" spans="1:15" ht="36">
      <c r="A12" s="108" t="s">
        <v>77</v>
      </c>
      <c r="B12" s="65" t="s">
        <v>388</v>
      </c>
      <c r="C12" s="65" t="s">
        <v>7</v>
      </c>
      <c r="D12" s="447" t="s">
        <v>389</v>
      </c>
      <c r="E12" s="184">
        <f>+COUNTA(E13:E14)</f>
        <v>0</v>
      </c>
      <c r="F12" s="433">
        <f>+COUNTIF(G13:G14,"Meta Conseguida")</f>
        <v>0</v>
      </c>
      <c r="G12" s="90" t="str">
        <f>+IF(F12=0,"Ningunha Meta Alcanzada",IF(F12&gt;=E12,"Meta Totalmente Alcanzada",IF(F12&gt;0,"Meta Parcialmente Alcanzada")))</f>
        <v>Ningunha Meta Alcanzada</v>
      </c>
      <c r="H12" s="341"/>
      <c r="I12" s="184">
        <f>+COUNTA(I13:I14)</f>
        <v>0</v>
      </c>
      <c r="J12" s="433">
        <f>+COUNTIF(K13:K14,"Meta Conseguida")</f>
        <v>0</v>
      </c>
      <c r="K12" s="90" t="str">
        <f>+IF(J12=0,"Ningunha Meta Alcanzada",IF(J12&gt;=I12,"Meta Totalmente Alcanzada",IF(J12&gt;0,"Meta Parcialmente Alcanzada")))</f>
        <v>Ningunha Meta Alcanzada</v>
      </c>
      <c r="M12" s="184">
        <f>+COUNTA(M13:M14)</f>
        <v>0</v>
      </c>
      <c r="N12" s="433">
        <f>+COUNTIF(O13:O14,"Meta Conseguida")</f>
        <v>0</v>
      </c>
      <c r="O12" s="90" t="str">
        <f>+IF(N12=0,"Ningunha Meta Alcanzada",IF(N12&gt;=M12,"Meta Totalmente Alcanzada",IF(N12&gt;0,"Meta Parcialmente Alcanzada")))</f>
        <v>Ningunha Meta Alcanzada</v>
      </c>
    </row>
    <row r="13" spans="1:15" ht="52.5">
      <c r="A13" s="58" t="s">
        <v>192</v>
      </c>
      <c r="B13" s="67" t="s">
        <v>196</v>
      </c>
      <c r="C13" s="67" t="s">
        <v>7</v>
      </c>
      <c r="D13" s="448" t="s">
        <v>555</v>
      </c>
      <c r="E13" s="449"/>
      <c r="F13" s="450">
        <v>16</v>
      </c>
      <c r="G13" s="88" t="str">
        <f t="shared" ref="G13:G14" si="3">+IF(AND(ISBLANK(E13),ISBLANK(F13)),"Introducir Meta e Resultado",IF(ISBLANK(E13),"Introducir Meta",IF(ISBLANK(F13),"Introducir Resultado",IF(F13&gt;=E13,"Meta Conseguida","Meta Non Conseguida"))))</f>
        <v>Introducir Meta</v>
      </c>
      <c r="I13" s="449"/>
      <c r="J13" s="450"/>
      <c r="K13" s="88" t="str">
        <f t="shared" ref="K13:K14" si="4">+IF(AND(ISBLANK(I13),ISBLANK(J13)),"Introducir Meta e Resultado",IF(ISBLANK(I13),"Introducir Meta",IF(ISBLANK(J13),"Introducir Resultado",IF(J13&gt;=I13,"Meta Conseguida","Meta Non Conseguida"))))</f>
        <v>Introducir Meta e Resultado</v>
      </c>
      <c r="M13" s="449"/>
      <c r="N13" s="450"/>
      <c r="O13" s="88" t="str">
        <f t="shared" ref="O13:O14" si="5">+IF(AND(ISBLANK(M13),ISBLANK(N13)),"Introducir Meta e Resultado",IF(ISBLANK(M13),"Introducir Meta",IF(ISBLANK(N13),"Introducir Resultado",IF(N13&gt;=M13,"Meta Conseguida","Meta Non Conseguida"))))</f>
        <v>Introducir Meta e Resultado</v>
      </c>
    </row>
    <row r="14" spans="1:15" ht="39.4">
      <c r="A14" s="59" t="s">
        <v>390</v>
      </c>
      <c r="B14" s="66" t="s">
        <v>121</v>
      </c>
      <c r="C14" s="66" t="s">
        <v>7</v>
      </c>
      <c r="D14" s="451" t="s">
        <v>391</v>
      </c>
      <c r="E14" s="452"/>
      <c r="F14" s="436">
        <f>+IFERROR(F$13/F$88,0)</f>
        <v>0.26229508196721313</v>
      </c>
      <c r="G14" s="89" t="str">
        <f t="shared" si="3"/>
        <v>Introducir Meta</v>
      </c>
      <c r="I14" s="452"/>
      <c r="J14" s="436">
        <f>+IFERROR(J$13/J$88,0)</f>
        <v>0</v>
      </c>
      <c r="K14" s="89" t="str">
        <f t="shared" si="4"/>
        <v>Introducir Meta</v>
      </c>
      <c r="M14" s="452"/>
      <c r="N14" s="436">
        <f>+IFERROR(N$13/N$88,0)</f>
        <v>0</v>
      </c>
      <c r="O14" s="89" t="str">
        <f t="shared" si="5"/>
        <v>Introducir Meta</v>
      </c>
    </row>
    <row r="15" spans="1:15" ht="26.25">
      <c r="A15" s="104" t="s">
        <v>418</v>
      </c>
      <c r="B15" s="96" t="s">
        <v>419</v>
      </c>
      <c r="C15" s="96" t="s">
        <v>7</v>
      </c>
      <c r="D15" s="454" t="s">
        <v>420</v>
      </c>
      <c r="E15" s="455" t="s">
        <v>184</v>
      </c>
      <c r="F15" s="517">
        <v>3.2786885245901641E-2</v>
      </c>
      <c r="G15" s="90" t="str">
        <f>+IF(ISBLANK(F15),"Introducir Resultado","Resultado Introducido")</f>
        <v>Resultado Introducido</v>
      </c>
      <c r="I15" s="422" t="s">
        <v>184</v>
      </c>
      <c r="J15" s="456"/>
      <c r="K15" s="90" t="str">
        <f>+IF(ISBLANK(J15),"Introducir Resultado","Resultado Introducido")</f>
        <v>Introducir Resultado</v>
      </c>
      <c r="M15" s="455" t="s">
        <v>184</v>
      </c>
      <c r="N15" s="456"/>
      <c r="O15" s="90" t="str">
        <f>+IF(ISBLANK(N15),"Introducir Resultado","Resultado Introducido")</f>
        <v>Introducir Resultado</v>
      </c>
    </row>
    <row r="16" spans="1:15" s="198" customFormat="1" ht="36">
      <c r="A16" s="108" t="s">
        <v>8</v>
      </c>
      <c r="B16" s="65" t="s">
        <v>122</v>
      </c>
      <c r="C16" s="65" t="s">
        <v>7</v>
      </c>
      <c r="D16" s="447" t="s">
        <v>392</v>
      </c>
      <c r="E16" s="434">
        <f>+COUNTA(E17:E18)</f>
        <v>0</v>
      </c>
      <c r="F16" s="435">
        <f>+COUNTIF(G17:G18,"Meta Conseguida")</f>
        <v>0</v>
      </c>
      <c r="G16" s="90" t="str">
        <f>+IF(F16=0,"Ningunha Meta Alcanzada",IF(F16&gt;=E16,"Meta Totalmente Alcanzada",IF(F16&gt;0,"Meta Parcialmente Alcanzada")))</f>
        <v>Ningunha Meta Alcanzada</v>
      </c>
      <c r="H16" s="341"/>
      <c r="I16" s="434">
        <f>+COUNTA(I17:I18)</f>
        <v>0</v>
      </c>
      <c r="J16" s="435">
        <f>+COUNTIF(K17:K18,"Meta Conseguida")</f>
        <v>0</v>
      </c>
      <c r="K16" s="90" t="str">
        <f>+IF(J16=0,"Ningunha Meta Alcanzada",IF(J16&gt;=I16,"Meta Totalmente Alcanzada",IF(J16&gt;0,"Meta Parcialmente Alcanzada")))</f>
        <v>Ningunha Meta Alcanzada</v>
      </c>
      <c r="L16" s="2"/>
      <c r="M16" s="434">
        <f>+COUNTA(M17:M18)</f>
        <v>0</v>
      </c>
      <c r="N16" s="435">
        <f>+COUNTIF(O17:O18,"Meta Conseguida")</f>
        <v>0</v>
      </c>
      <c r="O16" s="90" t="str">
        <f>+IF(N16=0,"Ningunha Meta Alcanzada",IF(N16&gt;=M16,"Meta Totalmente Alcanzada",IF(N16&gt;0,"Meta Parcialmente Alcanzada")))</f>
        <v>Ningunha Meta Alcanzada</v>
      </c>
    </row>
    <row r="17" spans="1:15" s="198" customFormat="1" ht="52.5">
      <c r="A17" s="58" t="s">
        <v>81</v>
      </c>
      <c r="B17" s="67" t="s">
        <v>243</v>
      </c>
      <c r="C17" s="67" t="s">
        <v>7</v>
      </c>
      <c r="D17" s="457" t="s">
        <v>556</v>
      </c>
      <c r="E17" s="449"/>
      <c r="F17" s="450">
        <v>16</v>
      </c>
      <c r="G17" s="88" t="str">
        <f t="shared" ref="G17:G18" si="6">+IF(AND(ISBLANK(E17),ISBLANK(F17)),"Introducir Meta e Resultado",IF(ISBLANK(E17),"Introducir Meta",IF(ISBLANK(F17),"Introducir Resultado",IF(F17&gt;=E17,"Meta Conseguida","Meta Non Conseguida"))))</f>
        <v>Introducir Meta</v>
      </c>
      <c r="H17" s="2"/>
      <c r="I17" s="449"/>
      <c r="J17" s="450"/>
      <c r="K17" s="88" t="str">
        <f t="shared" ref="K17:K18" si="7">+IF(AND(ISBLANK(I17),ISBLANK(J17)),"Introducir Meta e Resultado",IF(ISBLANK(I17),"Introducir Meta",IF(ISBLANK(J17),"Introducir Resultado",IF(J17&gt;=I17,"Meta Conseguida","Meta Non Conseguida"))))</f>
        <v>Introducir Meta e Resultado</v>
      </c>
      <c r="L17" s="341"/>
      <c r="M17" s="449"/>
      <c r="N17" s="450"/>
      <c r="O17" s="88" t="str">
        <f t="shared" ref="O17:O18" si="8">+IF(AND(ISBLANK(M17),ISBLANK(N17)),"Introducir Meta e Resultado",IF(ISBLANK(M17),"Introducir Meta",IF(ISBLANK(N17),"Introducir Resultado",IF(N17&gt;=M17,"Meta Conseguida","Meta Non Conseguida"))))</f>
        <v>Introducir Meta e Resultado</v>
      </c>
    </row>
    <row r="18" spans="1:15" ht="39.4">
      <c r="A18" s="58" t="s">
        <v>82</v>
      </c>
      <c r="B18" s="67" t="s">
        <v>244</v>
      </c>
      <c r="C18" s="67" t="s">
        <v>7</v>
      </c>
      <c r="D18" s="457" t="s">
        <v>421</v>
      </c>
      <c r="E18" s="458"/>
      <c r="F18" s="432">
        <f>+IFERROR(F$17/F$88,0)</f>
        <v>0.26229508196721313</v>
      </c>
      <c r="G18" s="88" t="str">
        <f t="shared" si="6"/>
        <v>Introducir Meta</v>
      </c>
      <c r="H18" s="341"/>
      <c r="I18" s="458"/>
      <c r="J18" s="432">
        <f>+IFERROR(J$17/J$88,0)</f>
        <v>0</v>
      </c>
      <c r="K18" s="88" t="str">
        <f t="shared" si="7"/>
        <v>Introducir Meta</v>
      </c>
      <c r="L18" s="341"/>
      <c r="M18" s="458"/>
      <c r="N18" s="432">
        <f>+IFERROR(N$17/N$88,0)</f>
        <v>0</v>
      </c>
      <c r="O18" s="88" t="str">
        <f t="shared" si="8"/>
        <v>Introducir Meta</v>
      </c>
    </row>
    <row r="19" spans="1:15" ht="39.4">
      <c r="A19" s="59" t="s">
        <v>193</v>
      </c>
      <c r="B19" s="66" t="s">
        <v>162</v>
      </c>
      <c r="C19" s="66" t="s">
        <v>7</v>
      </c>
      <c r="D19" s="459" t="s">
        <v>245</v>
      </c>
      <c r="E19" s="460" t="s">
        <v>184</v>
      </c>
      <c r="F19" s="461" t="s">
        <v>184</v>
      </c>
      <c r="G19" s="199" t="s">
        <v>184</v>
      </c>
      <c r="I19" s="460" t="s">
        <v>184</v>
      </c>
      <c r="J19" s="461" t="s">
        <v>184</v>
      </c>
      <c r="K19" s="199" t="s">
        <v>184</v>
      </c>
      <c r="M19" s="460" t="s">
        <v>184</v>
      </c>
      <c r="N19" s="461" t="s">
        <v>184</v>
      </c>
      <c r="O19" s="199" t="s">
        <v>184</v>
      </c>
    </row>
    <row r="20" spans="1:15" ht="36">
      <c r="A20" s="108" t="s">
        <v>10</v>
      </c>
      <c r="B20" s="99" t="s">
        <v>84</v>
      </c>
      <c r="C20" s="99" t="s">
        <v>7</v>
      </c>
      <c r="D20" s="447" t="s">
        <v>393</v>
      </c>
      <c r="E20" s="184">
        <f>+COUNTA(E21:E22)</f>
        <v>0</v>
      </c>
      <c r="F20" s="433">
        <f>+COUNTIF(G21:G22,"Meta Conseguida")</f>
        <v>0</v>
      </c>
      <c r="G20" s="87" t="str">
        <f>+IF(F20=0,"Ningunha Meta Alcanzada",IF(F20&gt;=E20,"Meta Totalmente Alcanzada",IF(F20&gt;0,"Meta Parcialmente Alcanzada")))</f>
        <v>Ningunha Meta Alcanzada</v>
      </c>
      <c r="H20" s="341"/>
      <c r="I20" s="184">
        <f>+COUNTA(I21:I22)</f>
        <v>0</v>
      </c>
      <c r="J20" s="433">
        <f>+COUNTIF(K21:K22,"Meta Conseguida")</f>
        <v>0</v>
      </c>
      <c r="K20" s="87" t="str">
        <f>+IF(J20=0,"Ningunha Meta Alcanzada",IF(J20&gt;=I20,"Meta Totalmente Alcanzada",IF(J20&gt;0,"Meta Parcialmente Alcanzada")))</f>
        <v>Ningunha Meta Alcanzada</v>
      </c>
      <c r="M20" s="184">
        <f>+COUNTA(M21:M22)</f>
        <v>0</v>
      </c>
      <c r="N20" s="433">
        <f>+COUNTIF(O21:O22,"Meta Conseguida")</f>
        <v>0</v>
      </c>
      <c r="O20" s="87" t="str">
        <f>+IF(N20=0,"Ningunha Meta Alcanzada",IF(N20&gt;=M20,"Meta Totalmente Alcanzada",IF(N20&gt;0,"Meta Parcialmente Alcanzada")))</f>
        <v>Ningunha Meta Alcanzada</v>
      </c>
    </row>
    <row r="21" spans="1:15" ht="52.5">
      <c r="A21" s="58" t="s">
        <v>85</v>
      </c>
      <c r="B21" s="67" t="s">
        <v>197</v>
      </c>
      <c r="C21" s="67" t="s">
        <v>7</v>
      </c>
      <c r="D21" s="448" t="s">
        <v>557</v>
      </c>
      <c r="E21" s="449"/>
      <c r="F21" s="450">
        <v>3</v>
      </c>
      <c r="G21" s="88" t="str">
        <f t="shared" ref="G21:G22" si="9">+IF(AND(ISBLANK(E21),ISBLANK(F21)),"Introducir Meta e Resultado",IF(ISBLANK(E21),"Introducir Meta",IF(ISBLANK(F21),"Introducir Resultado",IF(F21&gt;=E21,"Meta Conseguida","Meta Non Conseguida"))))</f>
        <v>Introducir Meta</v>
      </c>
      <c r="I21" s="449"/>
      <c r="J21" s="450"/>
      <c r="K21" s="88" t="str">
        <f t="shared" ref="K21:K22" si="10">+IF(AND(ISBLANK(I21),ISBLANK(J21)),"Introducir Meta e Resultado",IF(ISBLANK(I21),"Introducir Meta",IF(ISBLANK(J21),"Introducir Resultado",IF(J21&gt;=I21,"Meta Conseguida","Meta Non Conseguida"))))</f>
        <v>Introducir Meta e Resultado</v>
      </c>
      <c r="M21" s="449"/>
      <c r="N21" s="450"/>
      <c r="O21" s="88" t="str">
        <f t="shared" ref="O21:O22" si="11">+IF(AND(ISBLANK(M21),ISBLANK(N21)),"Introducir Meta e Resultado",IF(ISBLANK(M21),"Introducir Meta",IF(ISBLANK(N21),"Introducir Resultado",IF(N21&gt;=M21,"Meta Conseguida","Meta Non Conseguida"))))</f>
        <v>Introducir Meta e Resultado</v>
      </c>
    </row>
    <row r="22" spans="1:15" ht="39.4">
      <c r="A22" s="59" t="s">
        <v>86</v>
      </c>
      <c r="B22" s="66" t="s">
        <v>198</v>
      </c>
      <c r="C22" s="66" t="s">
        <v>7</v>
      </c>
      <c r="D22" s="451" t="s">
        <v>366</v>
      </c>
      <c r="E22" s="458"/>
      <c r="F22" s="432">
        <f>+IFERROR(F$21/F$88,0)</f>
        <v>4.9180327868852458E-2</v>
      </c>
      <c r="G22" s="89" t="str">
        <f t="shared" si="9"/>
        <v>Introducir Meta</v>
      </c>
      <c r="H22" s="341"/>
      <c r="I22" s="458"/>
      <c r="J22" s="432">
        <f>+IFERROR(J$21/J$88,0)</f>
        <v>0</v>
      </c>
      <c r="K22" s="89" t="str">
        <f t="shared" si="10"/>
        <v>Introducir Meta</v>
      </c>
      <c r="M22" s="458"/>
      <c r="N22" s="432">
        <f>+IFERROR(N$21/N$88,0)</f>
        <v>0</v>
      </c>
      <c r="O22" s="89" t="str">
        <f t="shared" si="11"/>
        <v>Introducir Meta</v>
      </c>
    </row>
    <row r="23" spans="1:15" ht="26.25">
      <c r="A23" s="103" t="s">
        <v>13</v>
      </c>
      <c r="B23" s="109" t="s">
        <v>16</v>
      </c>
      <c r="C23" s="109" t="s">
        <v>17</v>
      </c>
      <c r="D23" s="462" t="s">
        <v>367</v>
      </c>
      <c r="E23" s="463" t="s">
        <v>184</v>
      </c>
      <c r="F23" s="464" t="s">
        <v>184</v>
      </c>
      <c r="G23" s="337" t="s">
        <v>184</v>
      </c>
      <c r="I23" s="463" t="s">
        <v>184</v>
      </c>
      <c r="J23" s="464" t="s">
        <v>184</v>
      </c>
      <c r="K23" s="337" t="s">
        <v>184</v>
      </c>
      <c r="M23" s="463" t="s">
        <v>184</v>
      </c>
      <c r="N23" s="464" t="s">
        <v>184</v>
      </c>
      <c r="O23" s="337" t="s">
        <v>184</v>
      </c>
    </row>
    <row r="24" spans="1:15" ht="36">
      <c r="A24" s="103" t="s">
        <v>14</v>
      </c>
      <c r="B24" s="97" t="s">
        <v>87</v>
      </c>
      <c r="C24" s="97" t="s">
        <v>167</v>
      </c>
      <c r="D24" s="465" t="s">
        <v>394</v>
      </c>
      <c r="E24" s="428">
        <f>+COUNTA(E25:E30)+COUNTA(E32:E33)+COUNTA(E35:E36)</f>
        <v>0</v>
      </c>
      <c r="F24" s="427">
        <f>+COUNTIF(G25:G36,"Meta Conseguida")</f>
        <v>0</v>
      </c>
      <c r="G24" s="90" t="str">
        <f>+IF(F24=0,"Ningunha Meta Alcanzada",IF(F24&gt;=E24,"Meta Totalmente Alcanzada",IF(F24&gt;0,"Meta Parcialmente Alcanzada")))</f>
        <v>Ningunha Meta Alcanzada</v>
      </c>
      <c r="H24" s="336"/>
      <c r="I24" s="428">
        <f>+COUNTA(I25:I30)+COUNTA(I32:I33)+COUNTA(I35:I36)</f>
        <v>0</v>
      </c>
      <c r="J24" s="427">
        <f>+COUNTIF(K25:K36,"Meta Conseguida")</f>
        <v>0</v>
      </c>
      <c r="K24" s="90" t="str">
        <f>+IF(J24=0,"Ningunha Meta Alcanzada",IF(J24&gt;=I24,"Meta Totalmente Alcanzada",IF(J24&gt;0,"Meta Parcialmente Alcanzada")))</f>
        <v>Ningunha Meta Alcanzada</v>
      </c>
      <c r="M24" s="428">
        <f>+COUNTA(M25:M30)+COUNTA(M32:M33)+COUNTA(M35:M36)</f>
        <v>0</v>
      </c>
      <c r="N24" s="427">
        <f>+COUNTIF(O25:O36,"Meta Conseguida")</f>
        <v>0</v>
      </c>
      <c r="O24" s="90" t="str">
        <f>+IF(N24=0,"Ningunha Meta Alcanzada",IF(N24&gt;=M24,"Meta Totalmente Alcanzada",IF(N24&gt;0,"Meta Parcialmente Alcanzada")))</f>
        <v>Ningunha Meta Alcanzada</v>
      </c>
    </row>
    <row r="25" spans="1:15" ht="52.5">
      <c r="A25" s="55" t="s">
        <v>88</v>
      </c>
      <c r="B25" s="91" t="s">
        <v>97</v>
      </c>
      <c r="C25" s="91" t="s">
        <v>167</v>
      </c>
      <c r="D25" s="466" t="s">
        <v>558</v>
      </c>
      <c r="E25" s="458"/>
      <c r="F25" s="467">
        <v>0.322033898305085</v>
      </c>
      <c r="G25" s="88" t="str">
        <f t="shared" ref="G25" si="12">+IF(AND(ISBLANK(E25),ISBLANK(F25)),"Introducir Meta e Resultado",IF(ISBLANK(E25),"Introducir Meta",IF(ISBLANK(F25),"Introducir Resultado",IF(F25&gt;=E25,"Meta Conseguida","Meta Non Conseguida"))))</f>
        <v>Introducir Meta</v>
      </c>
      <c r="I25" s="458"/>
      <c r="J25" s="467"/>
      <c r="K25" s="88" t="str">
        <f t="shared" ref="K25" si="13">+IF(AND(ISBLANK(I25),ISBLANK(J25)),"Introducir Meta e Resultado",IF(ISBLANK(I25),"Introducir Meta",IF(ISBLANK(J25),"Introducir Resultado",IF(J25&gt;=I25,"Meta Conseguida","Meta Non Conseguida"))))</f>
        <v>Introducir Meta e Resultado</v>
      </c>
      <c r="M25" s="458"/>
      <c r="N25" s="467"/>
      <c r="O25" s="88" t="str">
        <f t="shared" ref="O25" si="14">+IF(AND(ISBLANK(M25),ISBLANK(N25)),"Introducir Meta e Resultado",IF(ISBLANK(M25),"Introducir Meta",IF(ISBLANK(N25),"Introducir Resultado",IF(N25&gt;=M25,"Meta Conseguida","Meta Non Conseguida"))))</f>
        <v>Introducir Meta e Resultado</v>
      </c>
    </row>
    <row r="26" spans="1:15" ht="52.5">
      <c r="A26" s="55" t="s">
        <v>89</v>
      </c>
      <c r="B26" s="91" t="s">
        <v>220</v>
      </c>
      <c r="C26" s="91" t="s">
        <v>167</v>
      </c>
      <c r="D26" s="466" t="s">
        <v>559</v>
      </c>
      <c r="E26" s="468"/>
      <c r="F26" s="467">
        <v>0.372093023255814</v>
      </c>
      <c r="G26" s="88" t="str">
        <f>+IF(AND(ISBLANK(E26),ISBLANK(F26)),"Introducir Meta e Resultado",IF(ISBLANK(E26),"Introducir Meta",IF(ISBLANK(F26),"Introducir Resultado",IF(F26&lt;=E26,"Meta Conseguida","Meta Non Conseguida"))))</f>
        <v>Introducir Meta</v>
      </c>
      <c r="H26" s="336"/>
      <c r="I26" s="468"/>
      <c r="J26" s="467"/>
      <c r="K26" s="88" t="str">
        <f>+IF(AND(ISBLANK(I26),ISBLANK(J26)),"Introducir Meta e Resultado",IF(ISBLANK(I26),"Introducir Meta",IF(ISBLANK(J26),"Introducir Resultado",IF(J26&lt;=I26,"Meta Conseguida","Meta Non Conseguida"))))</f>
        <v>Introducir Meta e Resultado</v>
      </c>
      <c r="M26" s="468"/>
      <c r="N26" s="467"/>
      <c r="O26" s="88" t="str">
        <f>+IF(AND(ISBLANK(M26),ISBLANK(N26)),"Introducir Meta e Resultado",IF(ISBLANK(M26),"Introducir Meta",IF(ISBLANK(N26),"Introducir Resultado",IF(N26&lt;=M26,"Meta Conseguida","Meta Non Conseguida"))))</f>
        <v>Introducir Meta e Resultado</v>
      </c>
    </row>
    <row r="27" spans="1:15" ht="52.5">
      <c r="A27" s="55" t="s">
        <v>90</v>
      </c>
      <c r="B27" s="91" t="s">
        <v>98</v>
      </c>
      <c r="C27" s="91" t="s">
        <v>167</v>
      </c>
      <c r="D27" s="466" t="s">
        <v>558</v>
      </c>
      <c r="E27" s="458"/>
      <c r="F27" s="467">
        <v>0.83242059145673597</v>
      </c>
      <c r="G27" s="88" t="str">
        <f t="shared" ref="G27:G33" si="15">+IF(AND(ISBLANK(E27),ISBLANK(F27)),"Introducir Meta e Resultado",IF(ISBLANK(E27),"Introducir Meta",IF(ISBLANK(F27),"Introducir Resultado",IF(F27&gt;=E27,"Meta Conseguida","Meta Non Conseguida"))))</f>
        <v>Introducir Meta</v>
      </c>
      <c r="I27" s="458"/>
      <c r="J27" s="467"/>
      <c r="K27" s="88" t="str">
        <f t="shared" ref="K27:K30" si="16">+IF(AND(ISBLANK(I27),ISBLANK(J27)),"Introducir Meta e Resultado",IF(ISBLANK(I27),"Introducir Meta",IF(ISBLANK(J27),"Introducir Resultado",IF(J27&gt;=I27,"Meta Conseguida","Meta Non Conseguida"))))</f>
        <v>Introducir Meta e Resultado</v>
      </c>
      <c r="M27" s="458"/>
      <c r="N27" s="467"/>
      <c r="O27" s="88" t="str">
        <f t="shared" ref="O27:O30" si="17">+IF(AND(ISBLANK(M27),ISBLANK(N27)),"Introducir Meta e Resultado",IF(ISBLANK(M27),"Introducir Meta",IF(ISBLANK(N27),"Introducir Resultado",IF(N27&gt;=M27,"Meta Conseguida","Meta Non Conseguida"))))</f>
        <v>Introducir Meta e Resultado</v>
      </c>
    </row>
    <row r="28" spans="1:15" ht="52.5">
      <c r="A28" s="55" t="s">
        <v>91</v>
      </c>
      <c r="B28" s="91" t="s">
        <v>253</v>
      </c>
      <c r="C28" s="91" t="s">
        <v>167</v>
      </c>
      <c r="D28" s="516" t="s">
        <v>560</v>
      </c>
      <c r="E28" s="458"/>
      <c r="F28" s="467">
        <v>0.63748191027496404</v>
      </c>
      <c r="G28" s="88" t="str">
        <f t="shared" si="15"/>
        <v>Introducir Meta</v>
      </c>
      <c r="I28" s="458"/>
      <c r="J28" s="467"/>
      <c r="K28" s="88" t="str">
        <f t="shared" si="16"/>
        <v>Introducir Meta e Resultado</v>
      </c>
      <c r="M28" s="458"/>
      <c r="N28" s="467"/>
      <c r="O28" s="88" t="str">
        <f t="shared" si="17"/>
        <v>Introducir Meta e Resultado</v>
      </c>
    </row>
    <row r="29" spans="1:15" ht="52.5">
      <c r="A29" s="55" t="s">
        <v>92</v>
      </c>
      <c r="B29" s="91" t="s">
        <v>99</v>
      </c>
      <c r="C29" s="91" t="s">
        <v>167</v>
      </c>
      <c r="D29" s="466" t="s">
        <v>561</v>
      </c>
      <c r="E29" s="458"/>
      <c r="F29" s="467">
        <v>0.79084380610412897</v>
      </c>
      <c r="G29" s="88" t="str">
        <f t="shared" si="15"/>
        <v>Introducir Meta</v>
      </c>
      <c r="I29" s="458"/>
      <c r="J29" s="467"/>
      <c r="K29" s="88" t="str">
        <f t="shared" si="16"/>
        <v>Introducir Meta e Resultado</v>
      </c>
      <c r="M29" s="458"/>
      <c r="N29" s="467"/>
      <c r="O29" s="88" t="str">
        <f t="shared" si="17"/>
        <v>Introducir Meta e Resultado</v>
      </c>
    </row>
    <row r="30" spans="1:15" ht="52.5">
      <c r="A30" s="55" t="s">
        <v>93</v>
      </c>
      <c r="B30" s="91" t="s">
        <v>100</v>
      </c>
      <c r="C30" s="91" t="s">
        <v>167</v>
      </c>
      <c r="D30" s="466" t="s">
        <v>562</v>
      </c>
      <c r="E30" s="458"/>
      <c r="F30" s="467">
        <v>0.80607814761215602</v>
      </c>
      <c r="G30" s="88" t="str">
        <f t="shared" si="15"/>
        <v>Introducir Meta</v>
      </c>
      <c r="I30" s="458"/>
      <c r="J30" s="467"/>
      <c r="K30" s="88" t="str">
        <f t="shared" si="16"/>
        <v>Introducir Meta e Resultado</v>
      </c>
      <c r="M30" s="458"/>
      <c r="N30" s="467"/>
      <c r="O30" s="88" t="str">
        <f t="shared" si="17"/>
        <v>Introducir Meta e Resultado</v>
      </c>
    </row>
    <row r="31" spans="1:15" ht="39.4">
      <c r="A31" s="55" t="s">
        <v>94</v>
      </c>
      <c r="B31" s="91" t="s">
        <v>317</v>
      </c>
      <c r="C31" s="91" t="s">
        <v>167</v>
      </c>
      <c r="D31" s="469" t="s">
        <v>199</v>
      </c>
      <c r="E31" s="470" t="s">
        <v>184</v>
      </c>
      <c r="F31" s="471" t="s">
        <v>184</v>
      </c>
      <c r="G31" s="213" t="s">
        <v>184</v>
      </c>
      <c r="I31" s="470" t="s">
        <v>184</v>
      </c>
      <c r="J31" s="471" t="s">
        <v>184</v>
      </c>
      <c r="K31" s="213" t="s">
        <v>184</v>
      </c>
      <c r="M31" s="470" t="s">
        <v>184</v>
      </c>
      <c r="N31" s="471" t="s">
        <v>184</v>
      </c>
      <c r="O31" s="213" t="s">
        <v>184</v>
      </c>
    </row>
    <row r="32" spans="1:15" ht="26.25">
      <c r="A32" s="55" t="s">
        <v>95</v>
      </c>
      <c r="B32" s="91" t="s">
        <v>368</v>
      </c>
      <c r="C32" s="91" t="s">
        <v>167</v>
      </c>
      <c r="D32" s="466" t="s">
        <v>563</v>
      </c>
      <c r="E32" s="458"/>
      <c r="F32" s="467">
        <f>+MIN(Anexos!$R$6:$R$100)</f>
        <v>0.161073825503356</v>
      </c>
      <c r="G32" s="88" t="str">
        <f t="shared" si="15"/>
        <v>Introducir Meta</v>
      </c>
      <c r="I32" s="458"/>
      <c r="J32" s="467">
        <f>+MIN(Anexos!$AR$6:$AR$100)</f>
        <v>0</v>
      </c>
      <c r="K32" s="88" t="str">
        <f t="shared" ref="K32:K33" si="18">+IF(AND(ISBLANK(I32),ISBLANK(J32)),"Introducir Meta e Resultado",IF(ISBLANK(I32),"Introducir Meta",IF(ISBLANK(J32),"Introducir Resultado",IF(J32&gt;=I32,"Meta Conseguida","Meta Non Conseguida"))))</f>
        <v>Introducir Meta</v>
      </c>
      <c r="M32" s="458"/>
      <c r="N32" s="467">
        <f>+MIN(Anexos!$BR$6:$BR$100)</f>
        <v>0</v>
      </c>
      <c r="O32" s="88" t="str">
        <f t="shared" ref="O32:O33" si="19">+IF(AND(ISBLANK(M32),ISBLANK(N32)),"Introducir Meta e Resultado",IF(ISBLANK(M32),"Introducir Meta",IF(ISBLANK(N32),"Introducir Resultado",IF(N32&gt;=M32,"Meta Conseguida","Meta Non Conseguida"))))</f>
        <v>Introducir Meta</v>
      </c>
    </row>
    <row r="33" spans="1:15" ht="52.5">
      <c r="A33" s="55" t="s">
        <v>176</v>
      </c>
      <c r="B33" s="91" t="s">
        <v>550</v>
      </c>
      <c r="C33" s="91" t="s">
        <v>167</v>
      </c>
      <c r="D33" s="466" t="s">
        <v>551</v>
      </c>
      <c r="E33" s="472"/>
      <c r="F33" s="528">
        <f>Anexos!$V$3</f>
        <v>1</v>
      </c>
      <c r="G33" s="88" t="str">
        <f t="shared" si="15"/>
        <v>Introducir Meta</v>
      </c>
      <c r="H33" s="336"/>
      <c r="I33" s="472"/>
      <c r="J33" s="528">
        <f>Anexos!$AV$3</f>
        <v>0</v>
      </c>
      <c r="K33" s="88" t="str">
        <f t="shared" si="18"/>
        <v>Introducir Meta</v>
      </c>
      <c r="M33" s="472"/>
      <c r="N33" s="528">
        <f>Anexos!$BV$3</f>
        <v>0</v>
      </c>
      <c r="O33" s="88" t="str">
        <f t="shared" si="19"/>
        <v>Introducir Meta</v>
      </c>
    </row>
    <row r="34" spans="1:15" ht="39.4">
      <c r="A34" s="55" t="s">
        <v>177</v>
      </c>
      <c r="B34" s="91" t="s">
        <v>180</v>
      </c>
      <c r="C34" s="91" t="s">
        <v>167</v>
      </c>
      <c r="D34" s="469" t="s">
        <v>200</v>
      </c>
      <c r="E34" s="470" t="s">
        <v>184</v>
      </c>
      <c r="F34" s="471" t="s">
        <v>184</v>
      </c>
      <c r="G34" s="213" t="s">
        <v>184</v>
      </c>
      <c r="I34" s="470" t="s">
        <v>184</v>
      </c>
      <c r="J34" s="471" t="s">
        <v>184</v>
      </c>
      <c r="K34" s="213" t="s">
        <v>184</v>
      </c>
      <c r="M34" s="470" t="s">
        <v>184</v>
      </c>
      <c r="N34" s="471" t="s">
        <v>184</v>
      </c>
      <c r="O34" s="213" t="s">
        <v>184</v>
      </c>
    </row>
    <row r="35" spans="1:15" ht="26.25">
      <c r="A35" s="55" t="s">
        <v>178</v>
      </c>
      <c r="B35" s="91" t="s">
        <v>369</v>
      </c>
      <c r="C35" s="91" t="s">
        <v>167</v>
      </c>
      <c r="D35" s="466" t="s">
        <v>552</v>
      </c>
      <c r="E35" s="458"/>
      <c r="F35" s="467">
        <f>+MIN(Anexos!$Q$6:$Q$100)</f>
        <v>0.30379746835443</v>
      </c>
      <c r="G35" s="88" t="str">
        <f t="shared" ref="G35:G36" si="20">+IF(AND(ISBLANK(E35),ISBLANK(F35)),"Introducir Meta e Resultado",IF(ISBLANK(E35),"Introducir Meta",IF(ISBLANK(F35),"Introducir Resultado",IF(F35&gt;=E35,"Meta Conseguida","Meta Non Conseguida"))))</f>
        <v>Introducir Meta</v>
      </c>
      <c r="H35" s="336"/>
      <c r="I35" s="458"/>
      <c r="J35" s="467">
        <f>+MIN(Anexos!$AQ$6:$AQ$100)</f>
        <v>0</v>
      </c>
      <c r="K35" s="88" t="str">
        <f t="shared" ref="K35:K36" si="21">+IF(AND(ISBLANK(I35),ISBLANK(J35)),"Introducir Meta e Resultado",IF(ISBLANK(I35),"Introducir Meta",IF(ISBLANK(J35),"Introducir Resultado",IF(J35&gt;=I35,"Meta Conseguida","Meta Non Conseguida"))))</f>
        <v>Introducir Meta</v>
      </c>
      <c r="M35" s="458"/>
      <c r="N35" s="467">
        <f>+MIN(Anexos!$BQ$6:$BQ$100)</f>
        <v>0</v>
      </c>
      <c r="O35" s="88" t="str">
        <f t="shared" ref="O35:O36" si="22">+IF(AND(ISBLANK(M35),ISBLANK(N35)),"Introducir Meta e Resultado",IF(ISBLANK(M35),"Introducir Meta",IF(ISBLANK(N35),"Introducir Resultado",IF(N35&gt;=M35,"Meta Conseguida","Meta Non Conseguida"))))</f>
        <v>Introducir Meta</v>
      </c>
    </row>
    <row r="36" spans="1:15" ht="52.5">
      <c r="A36" s="56" t="s">
        <v>179</v>
      </c>
      <c r="B36" s="92" t="s">
        <v>553</v>
      </c>
      <c r="C36" s="92" t="s">
        <v>167</v>
      </c>
      <c r="D36" s="473" t="s">
        <v>554</v>
      </c>
      <c r="E36" s="472"/>
      <c r="F36" s="431">
        <f>Anexos!$U$3</f>
        <v>1</v>
      </c>
      <c r="G36" s="88" t="str">
        <f t="shared" si="20"/>
        <v>Introducir Meta</v>
      </c>
      <c r="H36" s="336"/>
      <c r="I36" s="472"/>
      <c r="J36" s="528">
        <f>Anexos!$AU$3</f>
        <v>0</v>
      </c>
      <c r="K36" s="88" t="str">
        <f t="shared" si="21"/>
        <v>Introducir Meta</v>
      </c>
      <c r="M36" s="472"/>
      <c r="N36" s="528">
        <f>Anexos!$BU$3</f>
        <v>0</v>
      </c>
      <c r="O36" s="88" t="str">
        <f t="shared" si="22"/>
        <v>Introducir Meta</v>
      </c>
    </row>
    <row r="37" spans="1:15" ht="36">
      <c r="A37" s="103" t="s">
        <v>15</v>
      </c>
      <c r="B37" s="97" t="s">
        <v>101</v>
      </c>
      <c r="C37" s="97" t="s">
        <v>357</v>
      </c>
      <c r="D37" s="465" t="s">
        <v>395</v>
      </c>
      <c r="E37" s="428">
        <f>+COUNTA(E38:E40)</f>
        <v>0</v>
      </c>
      <c r="F37" s="427">
        <f>+COUNTIF(G38:G40,"Meta Conseguida")</f>
        <v>0</v>
      </c>
      <c r="G37" s="90" t="str">
        <f>+IF(F37=0,"Ningunha Meta Alcanzada",IF(F37&gt;=E37,"Meta Totalmente Alcanzada",IF(F37&gt;0,"Meta Parcialmente Alcanzada")))</f>
        <v>Ningunha Meta Alcanzada</v>
      </c>
      <c r="H37" s="336"/>
      <c r="I37" s="428">
        <f>+COUNTA(I38:I40)</f>
        <v>0</v>
      </c>
      <c r="J37" s="427">
        <f>+COUNTIF(K38:K40,"Meta Conseguida")</f>
        <v>0</v>
      </c>
      <c r="K37" s="90" t="str">
        <f>+IF(J37=0,"Ningunha Meta Alcanzada",IF(J37&gt;=I37,"Meta Totalmente Alcanzada",IF(J37&gt;0,"Meta Parcialmente Alcanzada")))</f>
        <v>Ningunha Meta Alcanzada</v>
      </c>
      <c r="M37" s="428">
        <f>+COUNTA(M38:M40)</f>
        <v>0</v>
      </c>
      <c r="N37" s="427">
        <f>+COUNTIF(O38:O40,"Meta Conseguida")</f>
        <v>0</v>
      </c>
      <c r="O37" s="90" t="str">
        <f>+IF(N37=0,"Ningunha Meta Alcanzada",IF(N37&gt;=M37,"Meta Totalmente Alcanzada",IF(N37&gt;0,"Meta Parcialmente Alcanzada")))</f>
        <v>Ningunha Meta Alcanzada</v>
      </c>
    </row>
    <row r="38" spans="1:15" ht="65.650000000000006">
      <c r="A38" s="55" t="s">
        <v>102</v>
      </c>
      <c r="B38" s="91" t="s">
        <v>187</v>
      </c>
      <c r="C38" s="91" t="s">
        <v>357</v>
      </c>
      <c r="D38" s="466" t="s">
        <v>564</v>
      </c>
      <c r="E38" s="458"/>
      <c r="F38" s="467">
        <v>0.87777777777777799</v>
      </c>
      <c r="G38" s="88" t="str">
        <f t="shared" ref="G38:G40" si="23">+IF(AND(ISBLANK(E38),ISBLANK(F38)),"Introducir Meta e Resultado",IF(ISBLANK(E38),"Introducir Meta",IF(ISBLANK(F38),"Introducir Resultado",IF(F38&gt;=E38,"Meta Conseguida","Meta Non Conseguida"))))</f>
        <v>Introducir Meta</v>
      </c>
      <c r="I38" s="458"/>
      <c r="J38" s="467"/>
      <c r="K38" s="88" t="str">
        <f t="shared" ref="K38:K40" si="24">+IF(AND(ISBLANK(I38),ISBLANK(J38)),"Introducir Meta e Resultado",IF(ISBLANK(I38),"Introducir Meta",IF(ISBLANK(J38),"Introducir Resultado",IF(J38&gt;=I38,"Meta Conseguida","Meta Non Conseguida"))))</f>
        <v>Introducir Meta e Resultado</v>
      </c>
      <c r="M38" s="458"/>
      <c r="N38" s="467"/>
      <c r="O38" s="88" t="str">
        <f t="shared" ref="O38:O40" si="25">+IF(AND(ISBLANK(M38),ISBLANK(N38)),"Introducir Meta e Resultado",IF(ISBLANK(M38),"Introducir Meta",IF(ISBLANK(N38),"Introducir Resultado",IF(N38&gt;=M38,"Meta Conseguida","Meta Non Conseguida"))))</f>
        <v>Introducir Meta e Resultado</v>
      </c>
    </row>
    <row r="39" spans="1:15" ht="65.650000000000006">
      <c r="A39" s="55" t="s">
        <v>103</v>
      </c>
      <c r="B39" s="91" t="s">
        <v>188</v>
      </c>
      <c r="C39" s="91" t="s">
        <v>357</v>
      </c>
      <c r="D39" s="466" t="s">
        <v>564</v>
      </c>
      <c r="E39" s="458"/>
      <c r="F39" s="467">
        <v>1.0444444444444401</v>
      </c>
      <c r="G39" s="88" t="str">
        <f t="shared" si="23"/>
        <v>Introducir Meta</v>
      </c>
      <c r="I39" s="458"/>
      <c r="J39" s="467"/>
      <c r="K39" s="88" t="str">
        <f t="shared" si="24"/>
        <v>Introducir Meta e Resultado</v>
      </c>
      <c r="M39" s="458"/>
      <c r="N39" s="467"/>
      <c r="O39" s="88" t="str">
        <f t="shared" si="25"/>
        <v>Introducir Meta e Resultado</v>
      </c>
    </row>
    <row r="40" spans="1:15" ht="65.650000000000006">
      <c r="A40" s="55" t="s">
        <v>104</v>
      </c>
      <c r="B40" s="91" t="s">
        <v>189</v>
      </c>
      <c r="C40" s="91" t="s">
        <v>357</v>
      </c>
      <c r="D40" s="466" t="s">
        <v>565</v>
      </c>
      <c r="E40" s="458"/>
      <c r="F40" s="467">
        <v>0.911392405063291</v>
      </c>
      <c r="G40" s="88" t="str">
        <f t="shared" si="23"/>
        <v>Introducir Meta</v>
      </c>
      <c r="I40" s="458"/>
      <c r="J40" s="467"/>
      <c r="K40" s="88" t="str">
        <f t="shared" si="24"/>
        <v>Introducir Meta e Resultado</v>
      </c>
      <c r="M40" s="458"/>
      <c r="N40" s="467"/>
      <c r="O40" s="88" t="str">
        <f t="shared" si="25"/>
        <v>Introducir Meta e Resultado</v>
      </c>
    </row>
    <row r="41" spans="1:15" ht="52.5">
      <c r="A41" s="104" t="s">
        <v>18</v>
      </c>
      <c r="B41" s="105" t="s">
        <v>49</v>
      </c>
      <c r="C41" s="105" t="s">
        <v>167</v>
      </c>
      <c r="D41" s="474" t="s">
        <v>566</v>
      </c>
      <c r="E41" s="475" t="s">
        <v>184</v>
      </c>
      <c r="F41" s="476">
        <v>0.5</v>
      </c>
      <c r="G41" s="93" t="str">
        <f>+IF(ISBLANK(F41),"Introducir Resultado","Indicador Completado")</f>
        <v>Indicador Completado</v>
      </c>
      <c r="H41" s="336"/>
      <c r="I41" s="475" t="s">
        <v>184</v>
      </c>
      <c r="J41" s="476"/>
      <c r="K41" s="93" t="str">
        <f>+IF(ISBLANK(J41),"Introducir Resultado","Indicador Completado")</f>
        <v>Introducir Resultado</v>
      </c>
      <c r="M41" s="475" t="s">
        <v>184</v>
      </c>
      <c r="N41" s="476"/>
      <c r="O41" s="93" t="str">
        <f>+IF(ISBLANK(N41),"Introducir Resultado","Indicador Completado")</f>
        <v>Introducir Resultado</v>
      </c>
    </row>
    <row r="42" spans="1:15" ht="26.25">
      <c r="A42" s="104" t="s">
        <v>19</v>
      </c>
      <c r="B42" s="105" t="s">
        <v>139</v>
      </c>
      <c r="C42" s="105" t="s">
        <v>11</v>
      </c>
      <c r="D42" s="477" t="s">
        <v>370</v>
      </c>
      <c r="E42" s="478" t="s">
        <v>184</v>
      </c>
      <c r="F42" s="479" t="s">
        <v>184</v>
      </c>
      <c r="G42" s="188" t="s">
        <v>184</v>
      </c>
      <c r="H42" s="336"/>
      <c r="I42" s="478" t="s">
        <v>184</v>
      </c>
      <c r="J42" s="479" t="s">
        <v>184</v>
      </c>
      <c r="K42" s="188" t="s">
        <v>184</v>
      </c>
      <c r="M42" s="478" t="s">
        <v>184</v>
      </c>
      <c r="N42" s="479" t="s">
        <v>184</v>
      </c>
      <c r="O42" s="188" t="s">
        <v>184</v>
      </c>
    </row>
    <row r="43" spans="1:15" s="52" customFormat="1" ht="18.75" customHeight="1">
      <c r="A43" s="184"/>
      <c r="B43" s="22"/>
      <c r="C43" s="22"/>
      <c r="D43" s="480"/>
      <c r="E43" s="400"/>
      <c r="F43" s="481"/>
      <c r="G43" s="26"/>
      <c r="H43" s="2"/>
      <c r="I43" s="400"/>
      <c r="J43" s="481"/>
      <c r="K43" s="26"/>
      <c r="L43" s="2"/>
      <c r="M43" s="400"/>
      <c r="N43" s="481"/>
      <c r="O43" s="26"/>
    </row>
    <row r="44" spans="1:15" ht="18.75" customHeight="1">
      <c r="A44" s="57" t="s">
        <v>20</v>
      </c>
      <c r="B44" s="36"/>
      <c r="C44" s="36"/>
      <c r="D44" s="482"/>
      <c r="E44" s="403"/>
      <c r="F44" s="403"/>
      <c r="G44" s="38"/>
      <c r="H44" s="52"/>
      <c r="I44" s="403"/>
      <c r="J44" s="403"/>
      <c r="K44" s="38"/>
      <c r="L44" s="52"/>
      <c r="M44" s="403"/>
      <c r="N44" s="403"/>
      <c r="O44" s="38"/>
    </row>
    <row r="45" spans="1:15" ht="16.5" customHeight="1">
      <c r="A45" s="184"/>
      <c r="B45" s="185"/>
      <c r="C45" s="185"/>
      <c r="D45" s="483"/>
      <c r="E45" s="481"/>
      <c r="F45" s="481"/>
      <c r="G45" s="26"/>
      <c r="I45" s="481"/>
      <c r="J45" s="481"/>
      <c r="K45" s="26"/>
      <c r="M45" s="481"/>
      <c r="N45" s="481"/>
      <c r="O45" s="26"/>
    </row>
    <row r="46" spans="1:15" ht="36">
      <c r="A46" s="103" t="s">
        <v>149</v>
      </c>
      <c r="B46" s="97" t="s">
        <v>371</v>
      </c>
      <c r="C46" s="97" t="s">
        <v>54</v>
      </c>
      <c r="D46" s="484" t="s">
        <v>396</v>
      </c>
      <c r="E46" s="426">
        <f>+COUNTA(E47:E51)</f>
        <v>0</v>
      </c>
      <c r="F46" s="427">
        <f>+COUNTIF(G47:G51,"Meta Conseguida")</f>
        <v>0</v>
      </c>
      <c r="G46" s="90" t="str">
        <f>+IF(F46=0,"Ningunha Meta Alcanzada",IF(F46&gt;=E46,"Meta Totalmente Alcanzada",IF(F46&gt;0,"Meta Parcialmente Alcanzada")))</f>
        <v>Ningunha Meta Alcanzada</v>
      </c>
      <c r="H46" s="336"/>
      <c r="I46" s="426">
        <f>+COUNTA(I47:I51)</f>
        <v>0</v>
      </c>
      <c r="J46" s="427">
        <f>+COUNTIF(K47:K51,"Meta Conseguida")</f>
        <v>0</v>
      </c>
      <c r="K46" s="90" t="str">
        <f>+IF(J46=0,"Ningunha Meta Alcanzada",IF(J46&gt;=I46,"Meta Totalmente Alcanzada",IF(J46&gt;0,"Meta Parcialmente Alcanzada")))</f>
        <v>Ningunha Meta Alcanzada</v>
      </c>
      <c r="M46" s="426">
        <f>+COUNTA(M47:M51)</f>
        <v>0</v>
      </c>
      <c r="N46" s="427">
        <f>+COUNTIF(O47:O51,"Meta Conseguida")</f>
        <v>0</v>
      </c>
      <c r="O46" s="90" t="str">
        <f>+IF(N46=0,"Ningunha Meta Alcanzada",IF(N46&gt;=M46,"Meta Totalmente Alcanzada",IF(N46&gt;0,"Meta Parcialmente Alcanzada")))</f>
        <v>Ningunha Meta Alcanzada</v>
      </c>
    </row>
    <row r="47" spans="1:15" ht="78.75">
      <c r="A47" s="58" t="s">
        <v>150</v>
      </c>
      <c r="B47" s="91" t="s">
        <v>228</v>
      </c>
      <c r="C47" s="91" t="s">
        <v>54</v>
      </c>
      <c r="D47" s="485" t="s">
        <v>567</v>
      </c>
      <c r="E47" s="518"/>
      <c r="F47" s="519">
        <v>3.5121951219512195</v>
      </c>
      <c r="G47" s="88" t="str">
        <f t="shared" ref="G47:G51" si="26">+IF(AND(ISBLANK(E47),ISBLANK(F47)),"Introducir Meta e Resultado",IF(ISBLANK(E47),"Introducir Meta",IF(ISBLANK(F47),"Introducir Resultado",IF(F47&gt;=E47,"Meta Conseguida","Meta Non Conseguida"))))</f>
        <v>Introducir Meta</v>
      </c>
      <c r="H47" s="336"/>
      <c r="I47" s="417"/>
      <c r="J47" s="418"/>
      <c r="K47" s="88" t="str">
        <f t="shared" ref="K47:K51" si="27">+IF(AND(ISBLANK(I47),ISBLANK(J47)),"Introducir Meta e Resultado",IF(ISBLANK(I47),"Introducir Meta",IF(ISBLANK(J47),"Introducir Resultado",IF(J47&gt;=I47,"Meta Conseguida","Meta Non Conseguida"))))</f>
        <v>Introducir Meta e Resultado</v>
      </c>
      <c r="M47" s="417"/>
      <c r="N47" s="418"/>
      <c r="O47" s="88" t="str">
        <f t="shared" ref="O47:O51" si="28">+IF(AND(ISBLANK(M47),ISBLANK(N47)),"Introducir Meta e Resultado",IF(ISBLANK(M47),"Introducir Meta",IF(ISBLANK(N47),"Introducir Resultado",IF(N47&gt;=M47,"Meta Conseguida","Meta Non Conseguida"))))</f>
        <v>Introducir Meta e Resultado</v>
      </c>
    </row>
    <row r="48" spans="1:15" ht="91.9">
      <c r="A48" s="58" t="s">
        <v>151</v>
      </c>
      <c r="B48" s="91" t="s">
        <v>219</v>
      </c>
      <c r="C48" s="91" t="s">
        <v>54</v>
      </c>
      <c r="D48" s="485" t="s">
        <v>568</v>
      </c>
      <c r="E48" s="520"/>
      <c r="F48" s="519">
        <v>4.3646288209606983</v>
      </c>
      <c r="G48" s="88" t="str">
        <f t="shared" si="26"/>
        <v>Introducir Meta</v>
      </c>
      <c r="H48" s="336"/>
      <c r="I48" s="486"/>
      <c r="J48" s="418"/>
      <c r="K48" s="88" t="str">
        <f t="shared" si="27"/>
        <v>Introducir Meta e Resultado</v>
      </c>
      <c r="M48" s="486"/>
      <c r="N48" s="418"/>
      <c r="O48" s="88" t="str">
        <f t="shared" si="28"/>
        <v>Introducir Meta e Resultado</v>
      </c>
    </row>
    <row r="49" spans="1:15" ht="78.75">
      <c r="A49" s="58" t="s">
        <v>152</v>
      </c>
      <c r="B49" s="91" t="s">
        <v>372</v>
      </c>
      <c r="C49" s="91" t="s">
        <v>54</v>
      </c>
      <c r="D49" s="485" t="s">
        <v>569</v>
      </c>
      <c r="E49" s="520"/>
      <c r="F49" s="519">
        <v>3.7613636363636362</v>
      </c>
      <c r="G49" s="88" t="str">
        <f t="shared" si="26"/>
        <v>Introducir Meta</v>
      </c>
      <c r="H49" s="336"/>
      <c r="I49" s="486"/>
      <c r="J49" s="418"/>
      <c r="K49" s="88" t="str">
        <f t="shared" si="27"/>
        <v>Introducir Meta e Resultado</v>
      </c>
      <c r="M49" s="486"/>
      <c r="N49" s="418"/>
      <c r="O49" s="88" t="str">
        <f t="shared" si="28"/>
        <v>Introducir Meta e Resultado</v>
      </c>
    </row>
    <row r="50" spans="1:15" ht="91.9">
      <c r="A50" s="58" t="s">
        <v>153</v>
      </c>
      <c r="B50" s="91" t="s">
        <v>422</v>
      </c>
      <c r="C50" s="91" t="s">
        <v>54</v>
      </c>
      <c r="D50" s="485" t="s">
        <v>570</v>
      </c>
      <c r="E50" s="520"/>
      <c r="F50" s="519">
        <v>4.1052631578947372</v>
      </c>
      <c r="G50" s="88" t="str">
        <f t="shared" ref="G50" si="29">+IF(AND(ISBLANK(E50),ISBLANK(F50)),"Introducir Meta e Resultado",IF(ISBLANK(E50),"Introducir Meta",IF(ISBLANK(F50),"Introducir Resultado",IF(F50&gt;=E50,"Meta Conseguida","Meta Non Conseguida"))))</f>
        <v>Introducir Meta</v>
      </c>
      <c r="H50" s="336"/>
      <c r="I50" s="486"/>
      <c r="J50" s="418"/>
      <c r="K50" s="88" t="str">
        <f t="shared" ref="K50" si="30">+IF(AND(ISBLANK(I50),ISBLANK(J50)),"Introducir Meta e Resultado",IF(ISBLANK(I50),"Introducir Meta",IF(ISBLANK(J50),"Introducir Resultado",IF(J50&gt;=I50,"Meta Conseguida","Meta Non Conseguida"))))</f>
        <v>Introducir Meta e Resultado</v>
      </c>
      <c r="M50" s="486"/>
      <c r="N50" s="418"/>
      <c r="O50" s="88" t="str">
        <f t="shared" ref="O50" si="31">+IF(AND(ISBLANK(M50),ISBLANK(N50)),"Introducir Meta e Resultado",IF(ISBLANK(M50),"Introducir Meta",IF(ISBLANK(N50),"Introducir Resultado",IF(N50&gt;=M50,"Meta Conseguida","Meta Non Conseguida"))))</f>
        <v>Introducir Meta e Resultado</v>
      </c>
    </row>
    <row r="51" spans="1:15" ht="65.650000000000006">
      <c r="A51" s="59" t="s">
        <v>471</v>
      </c>
      <c r="B51" s="92" t="s">
        <v>472</v>
      </c>
      <c r="C51" s="92" t="s">
        <v>54</v>
      </c>
      <c r="D51" s="487" t="s">
        <v>571</v>
      </c>
      <c r="E51" s="521"/>
      <c r="F51" s="522" t="s">
        <v>184</v>
      </c>
      <c r="G51" s="89" t="str">
        <f t="shared" si="26"/>
        <v>Introducir Meta</v>
      </c>
      <c r="H51" s="336"/>
      <c r="I51" s="488"/>
      <c r="J51" s="421"/>
      <c r="K51" s="89" t="str">
        <f t="shared" si="27"/>
        <v>Introducir Meta e Resultado</v>
      </c>
      <c r="M51" s="488"/>
      <c r="N51" s="421"/>
      <c r="O51" s="89" t="str">
        <f t="shared" si="28"/>
        <v>Introducir Meta e Resultado</v>
      </c>
    </row>
    <row r="52" spans="1:15" ht="52.5">
      <c r="A52" s="104" t="s">
        <v>107</v>
      </c>
      <c r="B52" s="105" t="s">
        <v>50</v>
      </c>
      <c r="C52" s="105" t="s">
        <v>167</v>
      </c>
      <c r="D52" s="474" t="s">
        <v>572</v>
      </c>
      <c r="E52" s="523"/>
      <c r="F52" s="524">
        <v>0.372093023255814</v>
      </c>
      <c r="G52" s="93" t="str">
        <f t="shared" ref="G52:G53" si="32">+IF(AND(ISBLANK(E52),ISBLANK(F52)),"Introducir Meta e Resultado",IF(ISBLANK(E52),"Introducir Meta",IF(ISBLANK(F52),"Introducir Resultado",IF(F52&lt;=E52,"Meta Conseguida","Meta Non Conseguida"))))</f>
        <v>Introducir Meta</v>
      </c>
      <c r="H52" s="336"/>
      <c r="I52" s="489"/>
      <c r="J52" s="399"/>
      <c r="K52" s="93" t="str">
        <f t="shared" ref="K52:K53" si="33">+IF(AND(ISBLANK(I52),ISBLANK(J52)),"Introducir Meta e Resultado",IF(ISBLANK(I52),"Introducir Meta",IF(ISBLANK(J52),"Introducir Resultado",IF(J52&lt;=I52,"Meta Conseguida","Meta Non Conseguida"))))</f>
        <v>Introducir Meta e Resultado</v>
      </c>
      <c r="M52" s="489"/>
      <c r="N52" s="399"/>
      <c r="O52" s="93" t="str">
        <f t="shared" ref="O52:O53" si="34">+IF(AND(ISBLANK(M52),ISBLANK(N52)),"Introducir Meta e Resultado",IF(ISBLANK(M52),"Introducir Meta",IF(ISBLANK(N52),"Introducir Resultado",IF(N52&lt;=M52,"Meta Conseguida","Meta Non Conseguida"))))</f>
        <v>Introducir Meta e Resultado</v>
      </c>
    </row>
    <row r="53" spans="1:15" ht="52.5">
      <c r="A53" s="104" t="s">
        <v>108</v>
      </c>
      <c r="B53" s="105" t="s">
        <v>51</v>
      </c>
      <c r="C53" s="105" t="s">
        <v>167</v>
      </c>
      <c r="D53" s="474" t="s">
        <v>573</v>
      </c>
      <c r="E53" s="523"/>
      <c r="F53" s="524">
        <v>5.8139534883720902E-2</v>
      </c>
      <c r="G53" s="93" t="str">
        <f t="shared" si="32"/>
        <v>Introducir Meta</v>
      </c>
      <c r="H53" s="336"/>
      <c r="I53" s="489"/>
      <c r="J53" s="399"/>
      <c r="K53" s="93" t="str">
        <f t="shared" si="33"/>
        <v>Introducir Meta e Resultado</v>
      </c>
      <c r="M53" s="489"/>
      <c r="N53" s="399"/>
      <c r="O53" s="93" t="str">
        <f t="shared" si="34"/>
        <v>Introducir Meta e Resultado</v>
      </c>
    </row>
    <row r="54" spans="1:15" ht="36">
      <c r="A54" s="103" t="s">
        <v>109</v>
      </c>
      <c r="B54" s="97" t="s">
        <v>21</v>
      </c>
      <c r="C54" s="97" t="s">
        <v>22</v>
      </c>
      <c r="D54" s="484" t="s">
        <v>397</v>
      </c>
      <c r="E54" s="426">
        <f>+COUNTA(E55:E58)</f>
        <v>0</v>
      </c>
      <c r="F54" s="435">
        <f>+COUNTIF(G55:G58,"Meta Conseguida")</f>
        <v>0</v>
      </c>
      <c r="G54" s="87" t="str">
        <f>+IF(F54=0,"Ningunha Meta Alcanzada",IF(F54&gt;=E54,"Meta Totalmente Alcanzada",IF(F54&gt;0,"Meta Parcialmente Alcanzada")))</f>
        <v>Ningunha Meta Alcanzada</v>
      </c>
      <c r="H54" s="336"/>
      <c r="I54" s="426">
        <f>+COUNTA(I55:I58)</f>
        <v>0</v>
      </c>
      <c r="J54" s="427">
        <f>+COUNTIF(K55:K58,"Meta Conseguida")</f>
        <v>0</v>
      </c>
      <c r="K54" s="87" t="str">
        <f>+IF(J54=0,"Ningunha Meta Alcanzada",IF(J54&gt;=I54,"Meta Totalmente Alcanzada",IF(J54&gt;0,"Meta Parcialmente Alcanzada")))</f>
        <v>Ningunha Meta Alcanzada</v>
      </c>
      <c r="M54" s="426">
        <f>+COUNTA(M55:M58)</f>
        <v>0</v>
      </c>
      <c r="N54" s="427">
        <f>+COUNTIF(O55:O58,"Meta Conseguida")</f>
        <v>0</v>
      </c>
      <c r="O54" s="87" t="str">
        <f>+IF(N54=0,"Ningunha Meta Alcanzada",IF(N54&gt;=M54,"Meta Totalmente Alcanzada",IF(N54&gt;0,"Meta Parcialmente Alcanzada")))</f>
        <v>Ningunha Meta Alcanzada</v>
      </c>
    </row>
    <row r="55" spans="1:15" ht="78.75">
      <c r="A55" s="58" t="s">
        <v>123</v>
      </c>
      <c r="B55" s="91" t="s">
        <v>227</v>
      </c>
      <c r="C55" s="91" t="s">
        <v>22</v>
      </c>
      <c r="D55" s="485" t="s">
        <v>574</v>
      </c>
      <c r="E55" s="518"/>
      <c r="F55" s="519">
        <v>4.2777777777777777</v>
      </c>
      <c r="G55" s="88" t="str">
        <f t="shared" ref="G55:G63" si="35">+IF(AND(ISBLANK(E55),ISBLANK(F55)),"Introducir Meta e Resultado",IF(ISBLANK(E55),"Introducir Meta",IF(ISBLANK(F55),"Introducir Resultado",IF(F55&gt;=E55,"Meta Conseguida","Meta Non Conseguida"))))</f>
        <v>Introducir Meta</v>
      </c>
      <c r="H55" s="336"/>
      <c r="I55" s="490"/>
      <c r="J55" s="418"/>
      <c r="K55" s="88" t="str">
        <f t="shared" ref="K55:K58" si="36">+IF(AND(ISBLANK(I55),ISBLANK(J55)),"Introducir Meta e Resultado",IF(ISBLANK(I55),"Introducir Meta",IF(ISBLANK(J55),"Introducir Resultado",IF(J55&gt;=I55,"Meta Conseguida","Meta Non Conseguida"))))</f>
        <v>Introducir Meta e Resultado</v>
      </c>
      <c r="M55" s="490"/>
      <c r="N55" s="418"/>
      <c r="O55" s="88" t="str">
        <f t="shared" ref="O55:O58" si="37">+IF(AND(ISBLANK(M55),ISBLANK(N55)),"Introducir Meta e Resultado",IF(ISBLANK(M55),"Introducir Meta",IF(ISBLANK(N55),"Introducir Resultado",IF(N55&gt;=M55,"Meta Conseguida","Meta Non Conseguida"))))</f>
        <v>Introducir Meta e Resultado</v>
      </c>
    </row>
    <row r="56" spans="1:15" ht="91.9">
      <c r="A56" s="58" t="s">
        <v>124</v>
      </c>
      <c r="B56" s="91" t="s">
        <v>217</v>
      </c>
      <c r="C56" s="91" t="s">
        <v>22</v>
      </c>
      <c r="D56" s="485" t="s">
        <v>575</v>
      </c>
      <c r="E56" s="518"/>
      <c r="F56" s="519">
        <v>4.47</v>
      </c>
      <c r="G56" s="88" t="str">
        <f t="shared" si="35"/>
        <v>Introducir Meta</v>
      </c>
      <c r="H56" s="336"/>
      <c r="I56" s="490"/>
      <c r="J56" s="418"/>
      <c r="K56" s="88" t="str">
        <f t="shared" si="36"/>
        <v>Introducir Meta e Resultado</v>
      </c>
      <c r="M56" s="490"/>
      <c r="N56" s="418"/>
      <c r="O56" s="88" t="str">
        <f t="shared" si="37"/>
        <v>Introducir Meta e Resultado</v>
      </c>
    </row>
    <row r="57" spans="1:15" ht="78.75">
      <c r="A57" s="58" t="s">
        <v>125</v>
      </c>
      <c r="B57" s="91" t="s">
        <v>221</v>
      </c>
      <c r="C57" s="91" t="s">
        <v>22</v>
      </c>
      <c r="D57" s="485" t="s">
        <v>576</v>
      </c>
      <c r="E57" s="520"/>
      <c r="F57" s="519">
        <v>4</v>
      </c>
      <c r="G57" s="88" t="str">
        <f t="shared" si="35"/>
        <v>Introducir Meta</v>
      </c>
      <c r="H57" s="336"/>
      <c r="I57" s="491"/>
      <c r="J57" s="418"/>
      <c r="K57" s="88" t="str">
        <f t="shared" si="36"/>
        <v>Introducir Meta e Resultado</v>
      </c>
      <c r="M57" s="491"/>
      <c r="N57" s="418"/>
      <c r="O57" s="88" t="str">
        <f t="shared" si="37"/>
        <v>Introducir Meta e Resultado</v>
      </c>
    </row>
    <row r="58" spans="1:15" ht="91.9">
      <c r="A58" s="59" t="s">
        <v>373</v>
      </c>
      <c r="B58" s="91" t="s">
        <v>423</v>
      </c>
      <c r="C58" s="92" t="s">
        <v>22</v>
      </c>
      <c r="D58" s="485" t="s">
        <v>577</v>
      </c>
      <c r="E58" s="521"/>
      <c r="F58" s="519">
        <v>4.125</v>
      </c>
      <c r="G58" s="89" t="str">
        <f t="shared" si="35"/>
        <v>Introducir Meta</v>
      </c>
      <c r="H58" s="336"/>
      <c r="I58" s="492"/>
      <c r="J58" s="418"/>
      <c r="K58" s="89" t="str">
        <f t="shared" si="36"/>
        <v>Introducir Meta e Resultado</v>
      </c>
      <c r="M58" s="492"/>
      <c r="N58" s="418"/>
      <c r="O58" s="89" t="str">
        <f t="shared" si="37"/>
        <v>Introducir Meta e Resultado</v>
      </c>
    </row>
    <row r="59" spans="1:15" ht="36">
      <c r="A59" s="103" t="s">
        <v>110</v>
      </c>
      <c r="B59" s="97" t="s">
        <v>374</v>
      </c>
      <c r="C59" s="97" t="s">
        <v>23</v>
      </c>
      <c r="D59" s="484" t="s">
        <v>424</v>
      </c>
      <c r="E59" s="426">
        <f>+COUNTA(E60:E63)</f>
        <v>0</v>
      </c>
      <c r="F59" s="435">
        <f>+COUNTIF(G60:G63,"Meta Conseguida")</f>
        <v>0</v>
      </c>
      <c r="G59" s="90" t="str">
        <f>+IF(F59=0,"Ningunha Meta Alcanzada",IF(F59=E59,"Meta Totalmente Alcanzada",IF(F59&gt;0,"Meta Parcialmente Alcanzada")))</f>
        <v>Ningunha Meta Alcanzada</v>
      </c>
      <c r="H59" s="430"/>
      <c r="I59" s="429">
        <f>+COUNTA(I60:I63)</f>
        <v>0</v>
      </c>
      <c r="J59" s="427">
        <f>+COUNTIF(K60:K63,"Meta Conseguida")</f>
        <v>0</v>
      </c>
      <c r="K59" s="90" t="str">
        <f>+IF(J59=0,"Ningunha Meta Alcanzada",IF(J59=I59,"Meta Totalmente Alcanzada",IF(J59&gt;0,"Meta Parcialmente Alcanzada")))</f>
        <v>Ningunha Meta Alcanzada</v>
      </c>
      <c r="M59" s="429">
        <f>+COUNTA(M60:M63)</f>
        <v>0</v>
      </c>
      <c r="N59" s="427">
        <f>+COUNTIF(O60:O63,"Meta Conseguida")</f>
        <v>0</v>
      </c>
      <c r="O59" s="90" t="str">
        <f>+IF(N59=0,"Ningunha Meta Alcanzada",IF(N59=M59,"Meta Totalmente Alcanzada",IF(N59&gt;0,"Meta Parcialmente Alcanzada")))</f>
        <v>Ningunha Meta Alcanzada</v>
      </c>
    </row>
    <row r="60" spans="1:15" ht="78.75">
      <c r="A60" s="58" t="s">
        <v>126</v>
      </c>
      <c r="B60" s="91" t="s">
        <v>226</v>
      </c>
      <c r="C60" s="91" t="s">
        <v>23</v>
      </c>
      <c r="D60" s="485" t="s">
        <v>578</v>
      </c>
      <c r="E60" s="518"/>
      <c r="F60" s="519">
        <v>3</v>
      </c>
      <c r="G60" s="88" t="str">
        <f t="shared" si="35"/>
        <v>Introducir Meta</v>
      </c>
      <c r="H60" s="336"/>
      <c r="I60" s="490"/>
      <c r="J60" s="493"/>
      <c r="K60" s="88" t="str">
        <f t="shared" ref="K60:K63" si="38">+IF(AND(ISBLANK(I60),ISBLANK(J60)),"Introducir Meta e Resultado",IF(ISBLANK(I60),"Introducir Meta",IF(ISBLANK(J60),"Introducir Resultado",IF(J60&gt;=I60,"Meta Conseguida","Meta Non Conseguida"))))</f>
        <v>Introducir Meta e Resultado</v>
      </c>
      <c r="M60" s="490"/>
      <c r="N60" s="493"/>
      <c r="O60" s="88" t="str">
        <f t="shared" ref="O60:O63" si="39">+IF(AND(ISBLANK(M60),ISBLANK(N60)),"Introducir Meta e Resultado",IF(ISBLANK(M60),"Introducir Meta",IF(ISBLANK(N60),"Introducir Resultado",IF(N60&gt;=M60,"Meta Conseguida","Meta Non Conseguida"))))</f>
        <v>Introducir Meta e Resultado</v>
      </c>
    </row>
    <row r="61" spans="1:15" ht="78.75">
      <c r="A61" s="58" t="s">
        <v>127</v>
      </c>
      <c r="B61" s="91" t="s">
        <v>409</v>
      </c>
      <c r="C61" s="91" t="s">
        <v>23</v>
      </c>
      <c r="D61" s="485" t="s">
        <v>579</v>
      </c>
      <c r="E61" s="518"/>
      <c r="F61" s="519">
        <v>4.47</v>
      </c>
      <c r="G61" s="88" t="str">
        <f t="shared" si="35"/>
        <v>Introducir Meta</v>
      </c>
      <c r="H61" s="336"/>
      <c r="I61" s="490"/>
      <c r="J61" s="493"/>
      <c r="K61" s="88" t="str">
        <f t="shared" si="38"/>
        <v>Introducir Meta e Resultado</v>
      </c>
      <c r="M61" s="490"/>
      <c r="N61" s="493"/>
      <c r="O61" s="88" t="str">
        <f t="shared" si="39"/>
        <v>Introducir Meta e Resultado</v>
      </c>
    </row>
    <row r="62" spans="1:15" ht="78.75">
      <c r="A62" s="58" t="s">
        <v>376</v>
      </c>
      <c r="B62" s="91" t="s">
        <v>375</v>
      </c>
      <c r="C62" s="91" t="s">
        <v>23</v>
      </c>
      <c r="D62" s="485" t="s">
        <v>580</v>
      </c>
      <c r="E62" s="518"/>
      <c r="F62" s="519">
        <v>4.1111111111111107</v>
      </c>
      <c r="G62" s="88" t="str">
        <f t="shared" si="35"/>
        <v>Introducir Meta</v>
      </c>
      <c r="H62" s="336"/>
      <c r="I62" s="490"/>
      <c r="J62" s="493"/>
      <c r="K62" s="88" t="str">
        <f t="shared" si="38"/>
        <v>Introducir Meta e Resultado</v>
      </c>
      <c r="M62" s="490"/>
      <c r="N62" s="493"/>
      <c r="O62" s="88" t="str">
        <f t="shared" si="39"/>
        <v>Introducir Meta e Resultado</v>
      </c>
    </row>
    <row r="63" spans="1:15" ht="78.75">
      <c r="A63" s="59" t="s">
        <v>410</v>
      </c>
      <c r="B63" s="91" t="s">
        <v>377</v>
      </c>
      <c r="C63" s="92" t="s">
        <v>23</v>
      </c>
      <c r="D63" s="487" t="s">
        <v>581</v>
      </c>
      <c r="E63" s="518"/>
      <c r="F63" s="519">
        <v>3.5555555555555554</v>
      </c>
      <c r="G63" s="89" t="str">
        <f t="shared" si="35"/>
        <v>Introducir Meta</v>
      </c>
      <c r="H63" s="336"/>
      <c r="I63" s="490"/>
      <c r="J63" s="493"/>
      <c r="K63" s="89" t="str">
        <f t="shared" si="38"/>
        <v>Introducir Meta e Resultado</v>
      </c>
      <c r="M63" s="490"/>
      <c r="N63" s="493"/>
      <c r="O63" s="89" t="str">
        <f t="shared" si="39"/>
        <v>Introducir Meta e Resultado</v>
      </c>
    </row>
    <row r="64" spans="1:15" ht="39.4">
      <c r="A64" s="104" t="s">
        <v>172</v>
      </c>
      <c r="B64" s="105" t="s">
        <v>246</v>
      </c>
      <c r="C64" s="96" t="s">
        <v>24</v>
      </c>
      <c r="D64" s="453" t="s">
        <v>378</v>
      </c>
      <c r="E64" s="525"/>
      <c r="F64" s="524"/>
      <c r="G64" s="87" t="str">
        <f>+IF(AND(ISBLANK(E64),ISBLANK(F64)),"Introducir Meta e Resultado",IF(ISBLANK(E64),"Introducir Meta",IF(ISBLANK(F64),"Introducir Resultado",IF(F64&gt;=E64,"Meta Conseguida","Meta Non Conseguida"))))</f>
        <v>Introducir Meta e Resultado</v>
      </c>
      <c r="H64" s="338"/>
      <c r="I64" s="422"/>
      <c r="J64" s="399"/>
      <c r="K64" s="87" t="str">
        <f>+IF(AND(ISBLANK(I64),ISBLANK(J64)),"Introducir Meta e Resultado",IF(ISBLANK(I64),"Introducir Meta",IF(ISBLANK(J64),"Introducir Resultado",IF(J64&gt;=I64,"Meta Conseguida","Meta Non Conseguida"))))</f>
        <v>Introducir Meta e Resultado</v>
      </c>
      <c r="L64" s="3"/>
      <c r="M64" s="422"/>
      <c r="N64" s="399"/>
      <c r="O64" s="87" t="str">
        <f>+IF(AND(ISBLANK(M64),ISBLANK(N64)),"Introducir Meta e Resultado",IF(ISBLANK(M64),"Introducir Meta",IF(ISBLANK(N64),"Introducir Resultado",IF(N64&gt;=M64,"Meta Conseguida","Meta Non Conseguida"))))</f>
        <v>Introducir Meta e Resultado</v>
      </c>
    </row>
    <row r="65" spans="1:15" ht="36">
      <c r="A65" s="103" t="s">
        <v>111</v>
      </c>
      <c r="B65" s="97" t="s">
        <v>25</v>
      </c>
      <c r="C65" s="97" t="s">
        <v>181</v>
      </c>
      <c r="D65" s="484" t="s">
        <v>398</v>
      </c>
      <c r="E65" s="426">
        <f>+COUNTA(E66:E69)</f>
        <v>0</v>
      </c>
      <c r="F65" s="435">
        <f>+COUNTIF(G66:G69,"Meta Conseguida")</f>
        <v>0</v>
      </c>
      <c r="G65" s="90" t="str">
        <f>+IF(F65=0,"Ningunha Meta Alcanzada",IF(F65=E65,"Meta Totalmente Alcanzada",IF(F65&gt;0,"Meta Parcialmente Alcanzada")))</f>
        <v>Ningunha Meta Alcanzada</v>
      </c>
      <c r="H65" s="336"/>
      <c r="I65" s="426">
        <f>+COUNTA(I66:I69)</f>
        <v>0</v>
      </c>
      <c r="J65" s="427">
        <f>+COUNTIF(K66:K69,"Meta Conseguida")</f>
        <v>0</v>
      </c>
      <c r="K65" s="90" t="str">
        <f>+IF(J65=0,"Ningunha Meta Alcanzada",IF(J65=I65,"Meta Totalmente Alcanzada",IF(J65&gt;0,"Meta Parcialmente Alcanzada")))</f>
        <v>Ningunha Meta Alcanzada</v>
      </c>
      <c r="M65" s="426">
        <f>+COUNTA(M66:M69)</f>
        <v>0</v>
      </c>
      <c r="N65" s="427">
        <f>+COUNTIF(O66:O69,"Meta Conseguida")</f>
        <v>0</v>
      </c>
      <c r="O65" s="90" t="str">
        <f>+IF(N65=0,"Ningunha Meta Alcanzada",IF(N65=M65,"Meta Totalmente Alcanzada",IF(N65&gt;0,"Meta Parcialmente Alcanzada")))</f>
        <v>Ningunha Meta Alcanzada</v>
      </c>
    </row>
    <row r="66" spans="1:15" ht="78.75">
      <c r="A66" s="58" t="s">
        <v>128</v>
      </c>
      <c r="B66" s="91" t="s">
        <v>225</v>
      </c>
      <c r="C66" s="91" t="s">
        <v>181</v>
      </c>
      <c r="D66" s="485" t="s">
        <v>582</v>
      </c>
      <c r="E66" s="518"/>
      <c r="F66" s="519">
        <v>3.2142857142857144</v>
      </c>
      <c r="G66" s="88" t="str">
        <f t="shared" ref="G66:G69" si="40">+IF(AND(ISBLANK(E66),ISBLANK(F66)),"Introducir Meta e Resultado",IF(ISBLANK(E66),"Introducir Meta",IF(ISBLANK(F66),"Introducir Resultado",IF(F66&gt;=E66,"Meta Conseguida","Meta Non Conseguida"))))</f>
        <v>Introducir Meta</v>
      </c>
      <c r="H66" s="336"/>
      <c r="I66" s="518"/>
      <c r="J66" s="519"/>
      <c r="K66" s="88" t="str">
        <f t="shared" ref="K66:K69" si="41">+IF(AND(ISBLANK(I66),ISBLANK(J66)),"Introducir Meta e Resultado",IF(ISBLANK(I66),"Introducir Meta",IF(ISBLANK(J66),"Introducir Resultado",IF(J66&gt;=I66,"Meta Conseguida","Meta Non Conseguida"))))</f>
        <v>Introducir Meta e Resultado</v>
      </c>
      <c r="M66" s="518"/>
      <c r="N66" s="519"/>
      <c r="O66" s="88" t="str">
        <f t="shared" ref="O66:O69" si="42">+IF(AND(ISBLANK(M66),ISBLANK(N66)),"Introducir Meta e Resultado",IF(ISBLANK(M66),"Introducir Meta",IF(ISBLANK(N66),"Introducir Resultado",IF(N66&gt;=M66,"Meta Conseguida","Meta Non Conseguida"))))</f>
        <v>Introducir Meta e Resultado</v>
      </c>
    </row>
    <row r="67" spans="1:15" ht="91.9">
      <c r="A67" s="58" t="s">
        <v>129</v>
      </c>
      <c r="B67" s="91" t="s">
        <v>222</v>
      </c>
      <c r="C67" s="91" t="s">
        <v>181</v>
      </c>
      <c r="D67" s="485" t="s">
        <v>583</v>
      </c>
      <c r="E67" s="518"/>
      <c r="F67" s="519">
        <v>4.3936170212765955</v>
      </c>
      <c r="G67" s="88" t="str">
        <f t="shared" si="40"/>
        <v>Introducir Meta</v>
      </c>
      <c r="H67" s="336"/>
      <c r="I67" s="518"/>
      <c r="J67" s="519"/>
      <c r="K67" s="88" t="str">
        <f t="shared" si="41"/>
        <v>Introducir Meta e Resultado</v>
      </c>
      <c r="M67" s="518"/>
      <c r="N67" s="519"/>
      <c r="O67" s="88" t="str">
        <f t="shared" si="42"/>
        <v>Introducir Meta e Resultado</v>
      </c>
    </row>
    <row r="68" spans="1:15" ht="78.75">
      <c r="A68" s="58" t="s">
        <v>130</v>
      </c>
      <c r="B68" s="91" t="s">
        <v>223</v>
      </c>
      <c r="C68" s="91" t="s">
        <v>181</v>
      </c>
      <c r="D68" s="485" t="s">
        <v>584</v>
      </c>
      <c r="E68" s="518"/>
      <c r="F68" s="519">
        <v>3.7777777777777777</v>
      </c>
      <c r="G68" s="88" t="str">
        <f t="shared" si="40"/>
        <v>Introducir Meta</v>
      </c>
      <c r="H68" s="336"/>
      <c r="I68" s="518"/>
      <c r="J68" s="519"/>
      <c r="K68" s="88" t="str">
        <f t="shared" si="41"/>
        <v>Introducir Meta e Resultado</v>
      </c>
      <c r="M68" s="518"/>
      <c r="N68" s="519"/>
      <c r="O68" s="88" t="str">
        <f t="shared" si="42"/>
        <v>Introducir Meta e Resultado</v>
      </c>
    </row>
    <row r="69" spans="1:15" ht="91.9">
      <c r="A69" s="59" t="s">
        <v>131</v>
      </c>
      <c r="B69" s="92" t="s">
        <v>425</v>
      </c>
      <c r="C69" s="92" t="s">
        <v>181</v>
      </c>
      <c r="D69" s="485" t="s">
        <v>585</v>
      </c>
      <c r="E69" s="518"/>
      <c r="F69" s="519">
        <v>4.25</v>
      </c>
      <c r="G69" s="88" t="str">
        <f t="shared" si="40"/>
        <v>Introducir Meta</v>
      </c>
      <c r="H69" s="336"/>
      <c r="I69" s="518"/>
      <c r="J69" s="519"/>
      <c r="K69" s="88" t="str">
        <f t="shared" si="41"/>
        <v>Introducir Meta e Resultado</v>
      </c>
      <c r="M69" s="518"/>
      <c r="N69" s="519"/>
      <c r="O69" s="88" t="str">
        <f t="shared" si="42"/>
        <v>Introducir Meta e Resultado</v>
      </c>
    </row>
    <row r="70" spans="1:15" ht="26.25">
      <c r="A70" s="104" t="s">
        <v>115</v>
      </c>
      <c r="B70" s="105" t="s">
        <v>362</v>
      </c>
      <c r="C70" s="105" t="s">
        <v>29</v>
      </c>
      <c r="D70" s="474" t="s">
        <v>363</v>
      </c>
      <c r="E70" s="475" t="s">
        <v>184</v>
      </c>
      <c r="F70" s="494"/>
      <c r="G70" s="93" t="str">
        <f>+IF(ISBLANK(F70),"Introducir Resultado","Indicador Completado")</f>
        <v>Introducir Resultado</v>
      </c>
      <c r="H70" s="3"/>
      <c r="I70" s="475" t="s">
        <v>184</v>
      </c>
      <c r="J70" s="476"/>
      <c r="K70" s="93" t="str">
        <f>+IF(ISBLANK(J70),"Introducir Resultado","Indicador Completado")</f>
        <v>Introducir Resultado</v>
      </c>
      <c r="M70" s="475" t="s">
        <v>184</v>
      </c>
      <c r="N70" s="476"/>
      <c r="O70" s="93" t="str">
        <f>+IF(ISBLANK(N70),"Introducir Resultado","Indicador Completado")</f>
        <v>Introducir Resultado</v>
      </c>
    </row>
    <row r="71" spans="1:15" ht="78.75">
      <c r="A71" s="104" t="s">
        <v>116</v>
      </c>
      <c r="B71" s="105" t="s">
        <v>190</v>
      </c>
      <c r="C71" s="105" t="s">
        <v>31</v>
      </c>
      <c r="D71" s="474" t="s">
        <v>586</v>
      </c>
      <c r="E71" s="495"/>
      <c r="F71" s="494">
        <v>8.203678582395824</v>
      </c>
      <c r="G71" s="87" t="str">
        <f>+IF(AND(ISBLANK(E71),ISBLANK(F71)),"Introducir Meta e Resultado",IF(ISBLANK(E71),"Introducir Meta",IF(ISBLANK(F71),"Introducir Resultado",IF(F71&gt;=E71,"Meta Conseguida","Meta Non Conseguida"))))</f>
        <v>Introducir Meta</v>
      </c>
      <c r="H71" s="3"/>
      <c r="I71" s="495"/>
      <c r="J71" s="494"/>
      <c r="K71" s="87" t="str">
        <f>+IF(AND(ISBLANK(I71),ISBLANK(J71)),"Introducir Meta e Resultado",IF(ISBLANK(I71),"Introducir Meta",IF(ISBLANK(J71),"Introducir Resultado",IF(J71&gt;=I71,"Meta Conseguida","Meta Non Conseguida"))))</f>
        <v>Introducir Meta e Resultado</v>
      </c>
      <c r="M71" s="495"/>
      <c r="N71" s="494"/>
      <c r="O71" s="87" t="str">
        <f>+IF(AND(ISBLANK(M71),ISBLANK(N71)),"Introducir Meta e Resultado",IF(ISBLANK(M71),"Introducir Meta",IF(ISBLANK(N71),"Introducir Resultado",IF(N71&gt;=M71,"Meta Conseguida","Meta Non Conseguida"))))</f>
        <v>Introducir Meta e Resultado</v>
      </c>
    </row>
    <row r="72" spans="1:15" ht="26.25">
      <c r="A72" s="104" t="s">
        <v>117</v>
      </c>
      <c r="B72" s="105" t="s">
        <v>247</v>
      </c>
      <c r="C72" s="105" t="s">
        <v>23</v>
      </c>
      <c r="D72" s="474" t="s">
        <v>384</v>
      </c>
      <c r="E72" s="496" t="s">
        <v>184</v>
      </c>
      <c r="F72" s="497"/>
      <c r="G72" s="93" t="str">
        <f>+IF(ISBLANK(F72),"Introducir Resultado","Indicador Completado")</f>
        <v>Introducir Resultado</v>
      </c>
      <c r="H72" s="3"/>
      <c r="I72" s="496" t="s">
        <v>184</v>
      </c>
      <c r="J72" s="497"/>
      <c r="K72" s="93" t="str">
        <f>+IF(ISBLANK(J72),"Introducir Resultado","Indicador Completado")</f>
        <v>Introducir Resultado</v>
      </c>
      <c r="M72" s="496" t="s">
        <v>184</v>
      </c>
      <c r="N72" s="497"/>
      <c r="O72" s="93" t="str">
        <f>+IF(ISBLANK(N72),"Introducir Resultado","Indicador Completado")</f>
        <v>Introducir Resultado</v>
      </c>
    </row>
    <row r="73" spans="1:15" ht="52.5">
      <c r="A73" s="104" t="s">
        <v>118</v>
      </c>
      <c r="B73" s="105" t="s">
        <v>319</v>
      </c>
      <c r="C73" s="105" t="s">
        <v>23</v>
      </c>
      <c r="D73" s="474" t="s">
        <v>379</v>
      </c>
      <c r="E73" s="495"/>
      <c r="F73" s="494"/>
      <c r="G73" s="93" t="str">
        <f>+IF(AND(ISBLANK(E73),ISBLANK(F73)),"Introducir Meta e Resultado",IF(ISBLANK(E73),"Introducir Meta",IF(ISBLANK(F73),"Introducir Resultado",IF(F73&gt;=E73,"Meta Conseguida","Meta Non Conseguida"))))</f>
        <v>Introducir Meta e Resultado</v>
      </c>
      <c r="H73" s="3"/>
      <c r="I73" s="495"/>
      <c r="J73" s="494"/>
      <c r="K73" s="93" t="str">
        <f>+IF(AND(ISBLANK(I73),ISBLANK(J73)),"Introducir Meta e Resultado",IF(ISBLANK(I73),"Introducir Meta",IF(ISBLANK(J73),"Introducir Resultado",IF(J73&gt;=I73,"Meta Conseguida","Meta Non Conseguida"))))</f>
        <v>Introducir Meta e Resultado</v>
      </c>
      <c r="M73" s="495"/>
      <c r="N73" s="494"/>
      <c r="O73" s="93" t="str">
        <f>+IF(AND(ISBLANK(M73),ISBLANK(N73)),"Introducir Meta e Resultado",IF(ISBLANK(M73),"Introducir Meta",IF(ISBLANK(N73),"Introducir Resultado",IF(N73&gt;=M73,"Meta Conseguida","Meta Non Conseguida"))))</f>
        <v>Introducir Meta e Resultado</v>
      </c>
    </row>
    <row r="74" spans="1:15" ht="78.75">
      <c r="A74" s="104" t="s">
        <v>119</v>
      </c>
      <c r="B74" s="105" t="s">
        <v>224</v>
      </c>
      <c r="C74" s="105" t="s">
        <v>24</v>
      </c>
      <c r="D74" s="474" t="s">
        <v>587</v>
      </c>
      <c r="E74" s="495"/>
      <c r="F74" s="411">
        <v>3.5925925925925926</v>
      </c>
      <c r="G74" s="87" t="str">
        <f>+IF(AND(ISBLANK(E74),ISBLANK(F74)),"Introducir Meta e Resultado",IF(ISBLANK(E74),"Introducir Meta",IF(ISBLANK(F74),"Introducir Resultado",IF(F74&gt;=E74,"Meta Conseguida","Meta Non Conseguida"))))</f>
        <v>Introducir Meta</v>
      </c>
      <c r="H74" s="3"/>
      <c r="I74" s="495"/>
      <c r="J74" s="411"/>
      <c r="K74" s="87" t="str">
        <f>+IF(AND(ISBLANK(I74),ISBLANK(J74)),"Introducir Meta e Resultado",IF(ISBLANK(I74),"Introducir Meta",IF(ISBLANK(J74),"Introducir Resultado",IF(J74&gt;=I74,"Meta Conseguida","Meta Non Conseguida"))))</f>
        <v>Introducir Meta e Resultado</v>
      </c>
      <c r="M74" s="495"/>
      <c r="N74" s="411"/>
      <c r="O74" s="87" t="str">
        <f>+IF(AND(ISBLANK(M74),ISBLANK(N74)),"Introducir Meta e Resultado",IF(ISBLANK(M74),"Introducir Meta",IF(ISBLANK(N74),"Introducir Resultado",IF(N74&gt;=M74,"Meta Conseguida","Meta Non Conseguida"))))</f>
        <v>Introducir Meta e Resultado</v>
      </c>
    </row>
    <row r="75" spans="1:15" ht="36">
      <c r="A75" s="103" t="s">
        <v>120</v>
      </c>
      <c r="B75" s="97" t="s">
        <v>380</v>
      </c>
      <c r="C75" s="97" t="s">
        <v>9</v>
      </c>
      <c r="D75" s="484" t="s">
        <v>399</v>
      </c>
      <c r="E75" s="428">
        <f>+COUNTA(E76:E79)</f>
        <v>0</v>
      </c>
      <c r="F75" s="427">
        <f>+COUNTIF(G76:G79,"Meta Conseguida")</f>
        <v>0</v>
      </c>
      <c r="G75" s="90" t="str">
        <f>+IF(F75=0,"Ningunha Meta Alcanzada",IF(F75=E75,"Meta Totalmente Alcanzada",IF(F75&gt;0,"Meta Parcialmente Alcanzada")))</f>
        <v>Ningunha Meta Alcanzada</v>
      </c>
      <c r="H75" s="336"/>
      <c r="I75" s="428">
        <f>+COUNTA(I76:I79)</f>
        <v>0</v>
      </c>
      <c r="J75" s="427">
        <f>+COUNTIF(K76:K79,"Meta Conseguida")</f>
        <v>0</v>
      </c>
      <c r="K75" s="90" t="str">
        <f>+IF(J75=0,"Ningunha Meta Alcanzada",IF(J75=I75,"Meta Totalmente Alcanzada",IF(J75&gt;0,"Meta Parcialmente Alcanzada")))</f>
        <v>Ningunha Meta Alcanzada</v>
      </c>
      <c r="M75" s="428">
        <f>+COUNTA(M76:M79)</f>
        <v>0</v>
      </c>
      <c r="N75" s="427">
        <f>+COUNTIF(O76:O79,"Meta Conseguida")</f>
        <v>0</v>
      </c>
      <c r="O75" s="90" t="str">
        <f>+IF(N75=0,"Ningunha Meta Alcanzada",IF(N75=M75,"Meta Totalmente Alcanzada",IF(N75&gt;0,"Meta Parcialmente Alcanzada")))</f>
        <v>Ningunha Meta Alcanzada</v>
      </c>
    </row>
    <row r="76" spans="1:15" ht="78.75">
      <c r="A76" s="58" t="s">
        <v>157</v>
      </c>
      <c r="B76" s="91" t="s">
        <v>229</v>
      </c>
      <c r="C76" s="67" t="s">
        <v>9</v>
      </c>
      <c r="D76" s="485" t="s">
        <v>588</v>
      </c>
      <c r="E76" s="518"/>
      <c r="F76" s="519">
        <v>4</v>
      </c>
      <c r="G76" s="88" t="str">
        <f t="shared" ref="G76:G79" si="43">+IF(AND(ISBLANK(E76),ISBLANK(F76)),"Introducir Meta e Resultado",IF(ISBLANK(E76),"Introducir Meta",IF(ISBLANK(F76),"Introducir Resultado",IF(F76&gt;=E76,"Meta Conseguida","Meta Non Conseguida"))))</f>
        <v>Introducir Meta</v>
      </c>
      <c r="H76" s="336"/>
      <c r="I76" s="518"/>
      <c r="J76" s="519"/>
      <c r="K76" s="88" t="str">
        <f t="shared" ref="K76:K79" si="44">+IF(AND(ISBLANK(I76),ISBLANK(J76)),"Introducir Meta e Resultado",IF(ISBLANK(I76),"Introducir Meta",IF(ISBLANK(J76),"Introducir Resultado",IF(J76&gt;=I76,"Meta Conseguida","Meta Non Conseguida"))))</f>
        <v>Introducir Meta e Resultado</v>
      </c>
      <c r="M76" s="518"/>
      <c r="N76" s="519"/>
      <c r="O76" s="88" t="str">
        <f t="shared" ref="O76:O79" si="45">+IF(AND(ISBLANK(M76),ISBLANK(N76)),"Introducir Meta e Resultado",IF(ISBLANK(M76),"Introducir Meta",IF(ISBLANK(N76),"Introducir Resultado",IF(N76&gt;=M76,"Meta Conseguida","Meta Non Conseguida"))))</f>
        <v>Introducir Meta e Resultado</v>
      </c>
    </row>
    <row r="77" spans="1:15" ht="78.75">
      <c r="A77" s="58" t="s">
        <v>158</v>
      </c>
      <c r="B77" s="91" t="s">
        <v>230</v>
      </c>
      <c r="C77" s="67" t="s">
        <v>9</v>
      </c>
      <c r="D77" s="485" t="s">
        <v>589</v>
      </c>
      <c r="E77" s="518"/>
      <c r="F77" s="519">
        <v>4.3673469387755102</v>
      </c>
      <c r="G77" s="88" t="str">
        <f t="shared" si="43"/>
        <v>Introducir Meta</v>
      </c>
      <c r="H77" s="336"/>
      <c r="I77" s="518"/>
      <c r="J77" s="519"/>
      <c r="K77" s="88" t="str">
        <f t="shared" si="44"/>
        <v>Introducir Meta e Resultado</v>
      </c>
      <c r="M77" s="518"/>
      <c r="N77" s="519"/>
      <c r="O77" s="88" t="str">
        <f t="shared" si="45"/>
        <v>Introducir Meta e Resultado</v>
      </c>
    </row>
    <row r="78" spans="1:15" ht="78.75">
      <c r="A78" s="58" t="s">
        <v>182</v>
      </c>
      <c r="B78" s="91" t="s">
        <v>231</v>
      </c>
      <c r="C78" s="67" t="s">
        <v>9</v>
      </c>
      <c r="D78" s="485" t="s">
        <v>590</v>
      </c>
      <c r="E78" s="518"/>
      <c r="F78" s="519">
        <v>4.1111111111111107</v>
      </c>
      <c r="G78" s="88" t="str">
        <f t="shared" si="43"/>
        <v>Introducir Meta</v>
      </c>
      <c r="H78" s="336"/>
      <c r="I78" s="518"/>
      <c r="J78" s="519"/>
      <c r="K78" s="88" t="str">
        <f t="shared" si="44"/>
        <v>Introducir Meta e Resultado</v>
      </c>
      <c r="M78" s="518"/>
      <c r="N78" s="519"/>
      <c r="O78" s="88" t="str">
        <f t="shared" si="45"/>
        <v>Introducir Meta e Resultado</v>
      </c>
    </row>
    <row r="79" spans="1:15" ht="78.75">
      <c r="A79" s="59" t="s">
        <v>183</v>
      </c>
      <c r="B79" s="92" t="s">
        <v>426</v>
      </c>
      <c r="C79" s="66" t="s">
        <v>9</v>
      </c>
      <c r="D79" s="485" t="s">
        <v>591</v>
      </c>
      <c r="E79" s="526"/>
      <c r="F79" s="527">
        <v>3.875</v>
      </c>
      <c r="G79" s="89" t="str">
        <f t="shared" si="43"/>
        <v>Introducir Meta</v>
      </c>
      <c r="H79" s="336"/>
      <c r="I79" s="526"/>
      <c r="J79" s="527"/>
      <c r="K79" s="89" t="str">
        <f t="shared" si="44"/>
        <v>Introducir Meta e Resultado</v>
      </c>
      <c r="M79" s="526"/>
      <c r="N79" s="527"/>
      <c r="O79" s="89" t="str">
        <f t="shared" si="45"/>
        <v>Introducir Meta e Resultado</v>
      </c>
    </row>
    <row r="80" spans="1:15" ht="39.4">
      <c r="A80" s="104" t="s">
        <v>134</v>
      </c>
      <c r="B80" s="105" t="s">
        <v>138</v>
      </c>
      <c r="C80" s="105" t="s">
        <v>159</v>
      </c>
      <c r="D80" s="498" t="s">
        <v>381</v>
      </c>
      <c r="E80" s="499"/>
      <c r="F80" s="399"/>
      <c r="G80" s="93" t="str">
        <f>+IF(AND(ISBLANK(E80),ISBLANK(F80)),"Introducir Meta e Resultado",IF(ISBLANK(E80),"Introducir Meta",IF(ISBLANK(F80),"Introducir Resultado",IF(F80&gt;=E80,"Meta Conseguida","Meta Non Conseguida"))))</f>
        <v>Introducir Meta e Resultado</v>
      </c>
      <c r="H80" s="3"/>
      <c r="I80" s="499"/>
      <c r="J80" s="399"/>
      <c r="K80" s="93" t="str">
        <f>+IF(AND(ISBLANK(I80),ISBLANK(J80)),"Introducir Meta e Resultado",IF(ISBLANK(I80),"Introducir Meta",IF(ISBLANK(J80),"Introducir Resultado",IF(J80&gt;=I80,"Meta Conseguida","Meta Non Conseguida"))))</f>
        <v>Introducir Meta e Resultado</v>
      </c>
      <c r="M80" s="499"/>
      <c r="N80" s="399"/>
      <c r="O80" s="93" t="str">
        <f>+IF(AND(ISBLANK(M80),ISBLANK(N80)),"Introducir Meta e Resultado",IF(ISBLANK(M80),"Introducir Meta",IF(ISBLANK(N80),"Introducir Resultado",IF(N80&gt;=M80,"Meta Conseguida","Meta Non Conseguida"))))</f>
        <v>Introducir Meta e Resultado</v>
      </c>
    </row>
    <row r="81" spans="1:15" ht="65.650000000000006">
      <c r="A81" s="104" t="s">
        <v>135</v>
      </c>
      <c r="B81" s="105" t="s">
        <v>62</v>
      </c>
      <c r="C81" s="105" t="s">
        <v>7</v>
      </c>
      <c r="D81" s="474" t="s">
        <v>592</v>
      </c>
      <c r="E81" s="495"/>
      <c r="F81" s="411">
        <v>3.96</v>
      </c>
      <c r="G81" s="87" t="str">
        <f>+IF(AND(ISBLANK(E81),ISBLANK(F81)),"Introducir Meta e Resultado",IF(ISBLANK(E81),"Introducir Meta",IF(ISBLANK(F81),"Introducir Resultado",IF(F81&gt;=E81,"Meta Conseguida","Meta Non Conseguida"))))</f>
        <v>Introducir Meta</v>
      </c>
      <c r="H81" s="3"/>
      <c r="I81" s="495"/>
      <c r="J81" s="411"/>
      <c r="K81" s="87" t="str">
        <f>+IF(AND(ISBLANK(I81),ISBLANK(J81)),"Introducir Meta e Resultado",IF(ISBLANK(I81),"Introducir Meta",IF(ISBLANK(J81),"Introducir Resultado",IF(J81&gt;=I81,"Meta Conseguida","Meta Non Conseguida"))))</f>
        <v>Introducir Meta e Resultado</v>
      </c>
      <c r="M81" s="495"/>
      <c r="N81" s="411"/>
      <c r="O81" s="87" t="str">
        <f>+IF(AND(ISBLANK(M81),ISBLANK(N81)),"Introducir Meta e Resultado",IF(ISBLANK(M81),"Introducir Meta",IF(ISBLANK(N81),"Introducir Resultado",IF(N81&gt;=M81,"Meta Conseguida","Meta Non Conseguida"))))</f>
        <v>Introducir Meta e Resultado</v>
      </c>
    </row>
    <row r="82" spans="1:15" ht="36">
      <c r="A82" s="103" t="s">
        <v>173</v>
      </c>
      <c r="B82" s="97" t="s">
        <v>320</v>
      </c>
      <c r="C82" s="97" t="s">
        <v>11</v>
      </c>
      <c r="D82" s="484" t="s">
        <v>400</v>
      </c>
      <c r="E82" s="426">
        <f>+COUNTA(E83:E86)</f>
        <v>0</v>
      </c>
      <c r="F82" s="427">
        <f>+COUNTIF(G83:G86,"Meta Conseguida")</f>
        <v>0</v>
      </c>
      <c r="G82" s="90" t="str">
        <f>+IF(F82=0,"Ningunha Meta Alcanzada",IF(F82=E82,"Meta Totalmente Alcanzada",IF(F82&gt;0,"Meta Parcialmente Alcanzada")))</f>
        <v>Ningunha Meta Alcanzada</v>
      </c>
      <c r="H82" s="336"/>
      <c r="I82" s="426">
        <f>+COUNTA(I83:I86)</f>
        <v>0</v>
      </c>
      <c r="J82" s="427">
        <f>+COUNTIF(K83:K86,"Meta Conseguida")</f>
        <v>0</v>
      </c>
      <c r="K82" s="90" t="str">
        <f>+IF(J82=0,"Ningunha Meta Alcanzada",IF(J82=I82,"Meta Totalmente Alcanzada",IF(J82&gt;0,"Meta Parcialmente Alcanzada")))</f>
        <v>Ningunha Meta Alcanzada</v>
      </c>
      <c r="M82" s="426">
        <f>+COUNTA(M83:M86)</f>
        <v>0</v>
      </c>
      <c r="N82" s="427">
        <f>+COUNTIF(O83:O86,"Meta Conseguida")</f>
        <v>0</v>
      </c>
      <c r="O82" s="90" t="str">
        <f>+IF(N82=0,"Ningunha Meta Alcanzada",IF(N82=M82,"Meta Totalmente Alcanzada",IF(N82&gt;0,"Meta Parcialmente Alcanzada")))</f>
        <v>Ningunha Meta Alcanzada</v>
      </c>
    </row>
    <row r="83" spans="1:15" ht="78.75">
      <c r="A83" s="58" t="s">
        <v>321</v>
      </c>
      <c r="B83" s="91" t="s">
        <v>322</v>
      </c>
      <c r="C83" s="91" t="s">
        <v>11</v>
      </c>
      <c r="D83" s="485" t="s">
        <v>593</v>
      </c>
      <c r="E83" s="518"/>
      <c r="F83" s="519">
        <v>3.3928571428571428</v>
      </c>
      <c r="G83" s="88" t="str">
        <f t="shared" ref="G83:G86" si="46">+IF(AND(ISBLANK(E83),ISBLANK(F83)),"Introducir Meta e Resultado",IF(ISBLANK(E83),"Introducir Meta",IF(ISBLANK(F83),"Introducir Resultado",IF(F83&gt;=E83,"Meta Conseguida","Meta Non Conseguida"))))</f>
        <v>Introducir Meta</v>
      </c>
      <c r="H83" s="336"/>
      <c r="I83" s="518"/>
      <c r="J83" s="519"/>
      <c r="K83" s="88" t="str">
        <f t="shared" ref="K83:K86" si="47">+IF(AND(ISBLANK(I83),ISBLANK(J83)),"Introducir Meta e Resultado",IF(ISBLANK(I83),"Introducir Meta",IF(ISBLANK(J83),"Introducir Resultado",IF(J83&gt;=I83,"Meta Conseguida","Meta Non Conseguida"))))</f>
        <v>Introducir Meta e Resultado</v>
      </c>
      <c r="M83" s="518"/>
      <c r="N83" s="519"/>
      <c r="O83" s="88" t="str">
        <f t="shared" ref="O83:O86" si="48">+IF(AND(ISBLANK(M83),ISBLANK(N83)),"Introducir Meta e Resultado",IF(ISBLANK(M83),"Introducir Meta",IF(ISBLANK(N83),"Introducir Resultado",IF(N83&gt;=M83,"Meta Conseguida","Meta Non Conseguida"))))</f>
        <v>Introducir Meta e Resultado</v>
      </c>
    </row>
    <row r="84" spans="1:15" ht="78.75">
      <c r="A84" s="58" t="s">
        <v>323</v>
      </c>
      <c r="B84" s="91" t="s">
        <v>324</v>
      </c>
      <c r="C84" s="91" t="s">
        <v>11</v>
      </c>
      <c r="D84" s="485" t="s">
        <v>594</v>
      </c>
      <c r="E84" s="518"/>
      <c r="F84" s="519">
        <v>4.3469387755102042</v>
      </c>
      <c r="G84" s="88" t="str">
        <f t="shared" si="46"/>
        <v>Introducir Meta</v>
      </c>
      <c r="H84" s="336"/>
      <c r="I84" s="518"/>
      <c r="J84" s="519"/>
      <c r="K84" s="88" t="str">
        <f t="shared" si="47"/>
        <v>Introducir Meta e Resultado</v>
      </c>
      <c r="M84" s="518"/>
      <c r="N84" s="519"/>
      <c r="O84" s="88" t="str">
        <f t="shared" si="48"/>
        <v>Introducir Meta e Resultado</v>
      </c>
    </row>
    <row r="85" spans="1:15" ht="78.75">
      <c r="A85" s="58" t="s">
        <v>326</v>
      </c>
      <c r="B85" s="91" t="s">
        <v>325</v>
      </c>
      <c r="C85" s="91" t="s">
        <v>11</v>
      </c>
      <c r="D85" s="485" t="s">
        <v>595</v>
      </c>
      <c r="E85" s="518"/>
      <c r="F85" s="519">
        <v>3.5294117647058822</v>
      </c>
      <c r="G85" s="88" t="str">
        <f t="shared" si="46"/>
        <v>Introducir Meta</v>
      </c>
      <c r="H85" s="336"/>
      <c r="I85" s="518"/>
      <c r="J85" s="519"/>
      <c r="K85" s="88" t="str">
        <f t="shared" si="47"/>
        <v>Introducir Meta e Resultado</v>
      </c>
      <c r="M85" s="518"/>
      <c r="N85" s="519"/>
      <c r="O85" s="88" t="str">
        <f t="shared" si="48"/>
        <v>Introducir Meta e Resultado</v>
      </c>
    </row>
    <row r="86" spans="1:15" ht="78.75">
      <c r="A86" s="59" t="s">
        <v>326</v>
      </c>
      <c r="B86" s="91" t="s">
        <v>427</v>
      </c>
      <c r="C86" s="92" t="s">
        <v>11</v>
      </c>
      <c r="D86" s="485" t="s">
        <v>596</v>
      </c>
      <c r="E86" s="518"/>
      <c r="F86" s="519">
        <v>4</v>
      </c>
      <c r="G86" s="88" t="str">
        <f t="shared" si="46"/>
        <v>Introducir Meta</v>
      </c>
      <c r="H86" s="336"/>
      <c r="I86" s="518"/>
      <c r="J86" s="519"/>
      <c r="K86" s="88" t="str">
        <f t="shared" si="47"/>
        <v>Introducir Meta e Resultado</v>
      </c>
      <c r="M86" s="518"/>
      <c r="N86" s="519"/>
      <c r="O86" s="88" t="str">
        <f t="shared" si="48"/>
        <v>Introducir Meta e Resultado</v>
      </c>
    </row>
    <row r="87" spans="1:15" ht="65.650000000000006">
      <c r="A87" s="106" t="s">
        <v>174</v>
      </c>
      <c r="B87" s="107" t="s">
        <v>232</v>
      </c>
      <c r="C87" s="107" t="s">
        <v>357</v>
      </c>
      <c r="D87" s="500" t="s">
        <v>597</v>
      </c>
      <c r="E87" s="501" t="s">
        <v>184</v>
      </c>
      <c r="F87" s="502">
        <v>319</v>
      </c>
      <c r="G87" s="93" t="str">
        <f t="shared" ref="G87:G88" si="49">+IF(ISBLANK(F87),"Introducir Resultado","Indicador Completado")</f>
        <v>Indicador Completado</v>
      </c>
      <c r="H87" s="3"/>
      <c r="I87" s="501" t="s">
        <v>184</v>
      </c>
      <c r="J87" s="502"/>
      <c r="K87" s="93" t="str">
        <f t="shared" ref="K87:K88" si="50">+IF(ISBLANK(J87),"Introducir Resultado","Indicador Completado")</f>
        <v>Introducir Resultado</v>
      </c>
      <c r="M87" s="501" t="s">
        <v>184</v>
      </c>
      <c r="N87" s="502"/>
      <c r="O87" s="93" t="str">
        <f t="shared" ref="O87:O88" si="51">+IF(ISBLANK(N87),"Introducir Resultado","Indicador Completado")</f>
        <v>Introducir Resultado</v>
      </c>
    </row>
    <row r="88" spans="1:15" ht="65.650000000000006">
      <c r="A88" s="106" t="s">
        <v>328</v>
      </c>
      <c r="B88" s="107" t="s">
        <v>175</v>
      </c>
      <c r="C88" s="107" t="s">
        <v>7</v>
      </c>
      <c r="D88" s="500" t="s">
        <v>598</v>
      </c>
      <c r="E88" s="501" t="s">
        <v>184</v>
      </c>
      <c r="F88" s="502">
        <v>61</v>
      </c>
      <c r="G88" s="93" t="str">
        <f t="shared" si="49"/>
        <v>Indicador Completado</v>
      </c>
      <c r="H88" s="3"/>
      <c r="I88" s="501" t="s">
        <v>184</v>
      </c>
      <c r="J88" s="502"/>
      <c r="K88" s="93" t="str">
        <f t="shared" si="50"/>
        <v>Introducir Resultado</v>
      </c>
      <c r="M88" s="501" t="s">
        <v>184</v>
      </c>
      <c r="N88" s="502"/>
      <c r="O88" s="93" t="str">
        <f t="shared" si="51"/>
        <v>Introducir Resultado</v>
      </c>
    </row>
    <row r="89" spans="1:15" s="52" customFormat="1" ht="16.5" customHeight="1" thickBot="1">
      <c r="A89" s="334"/>
      <c r="B89" s="335"/>
      <c r="C89" s="335"/>
      <c r="D89" s="503"/>
      <c r="E89" s="481"/>
      <c r="F89" s="504"/>
      <c r="G89" s="27"/>
      <c r="H89" s="2"/>
      <c r="I89" s="481"/>
      <c r="J89" s="504"/>
      <c r="K89" s="27"/>
      <c r="L89" s="2"/>
      <c r="M89" s="481"/>
      <c r="N89" s="504"/>
      <c r="O89" s="27"/>
    </row>
    <row r="90" spans="1:15" ht="18.399999999999999" thickBot="1">
      <c r="A90" s="40" t="s">
        <v>26</v>
      </c>
      <c r="B90" s="41"/>
      <c r="C90" s="41"/>
      <c r="D90" s="505"/>
      <c r="E90" s="506"/>
      <c r="F90" s="506"/>
      <c r="G90" s="43"/>
      <c r="H90" s="52"/>
      <c r="I90" s="506"/>
      <c r="J90" s="506"/>
      <c r="K90" s="43"/>
      <c r="L90" s="52"/>
      <c r="M90" s="506"/>
      <c r="N90" s="506"/>
      <c r="O90" s="43"/>
    </row>
    <row r="91" spans="1:15" ht="12" customHeight="1">
      <c r="A91" s="95"/>
      <c r="B91" s="185"/>
      <c r="C91" s="185"/>
      <c r="D91" s="507"/>
      <c r="E91" s="481"/>
      <c r="F91" s="481"/>
      <c r="G91" s="27"/>
      <c r="I91" s="481"/>
      <c r="J91" s="481"/>
      <c r="K91" s="27"/>
      <c r="M91" s="481"/>
      <c r="N91" s="481"/>
      <c r="O91" s="27"/>
    </row>
    <row r="92" spans="1:15" ht="36">
      <c r="A92" s="537" t="s">
        <v>136</v>
      </c>
      <c r="B92" s="530" t="s">
        <v>428</v>
      </c>
      <c r="C92" s="530" t="s">
        <v>34</v>
      </c>
      <c r="D92" s="508" t="s">
        <v>401</v>
      </c>
      <c r="E92" s="424">
        <f>+COUNTA(G93:G102)-COUNTIF(G93:G102,"Non hai indicador")-COUNTIF(G93:G102,"Introducir Meta e Resultado")</f>
        <v>0</v>
      </c>
      <c r="F92" s="425">
        <f>+COUNTIF(G93:G102,"Meta Conseguida")</f>
        <v>0</v>
      </c>
      <c r="G92" s="90" t="str">
        <f>+IF(F92=0,"Ningunha Meta Alcanzada",IF(F92=E92,"Meta Totalmente Alcanzada",IF(F92&gt;0,"Meta Parcialmente Alcanzada")))</f>
        <v>Ningunha Meta Alcanzada</v>
      </c>
      <c r="I92" s="424">
        <f>+COUNTA(K93:K102)-COUNTIF(K93:K102,"Non hai indicador")-COUNTIF(K93:K102,"Introducir Meta e Resultado")</f>
        <v>0</v>
      </c>
      <c r="J92" s="425">
        <f>+COUNTIF(K93:K102,"Meta Conseguida")</f>
        <v>0</v>
      </c>
      <c r="K92" s="90" t="str">
        <f>+IF(J92=0,"Ningunha Meta Alcanzada",IF(J92=I92,"Meta Totalmente Alcanzada",IF(J92&gt;0,"Meta Parcialmente Alcanzada")))</f>
        <v>Ningunha Meta Alcanzada</v>
      </c>
      <c r="M92" s="424">
        <f>+COUNTA(O93:O102)-COUNTIF(O93:O102,"Non hai indicador")-COUNTIF(O93:O102,"Introducir Meta e Resultado")</f>
        <v>0</v>
      </c>
      <c r="N92" s="425">
        <f>+COUNTIF(O93:O102,"Meta Conseguida")</f>
        <v>0</v>
      </c>
      <c r="O92" s="90" t="str">
        <f>+IF(N92=0,"Ningunha Meta Alcanzada",IF(N92=M92,"Meta Totalmente Alcanzada",IF(N92&gt;0,"Meta Parcialmente Alcanzada")))</f>
        <v>Ningunha Meta Alcanzada</v>
      </c>
    </row>
    <row r="93" spans="1:15" ht="26.25">
      <c r="A93" s="538" t="s">
        <v>204</v>
      </c>
      <c r="B93" s="466" t="s">
        <v>233</v>
      </c>
      <c r="C93" s="457" t="s">
        <v>34</v>
      </c>
      <c r="D93" s="448" t="s">
        <v>382</v>
      </c>
      <c r="E93" s="417"/>
      <c r="F93" s="418"/>
      <c r="G93" s="88" t="str">
        <f t="shared" ref="G93:G102" si="52">+IF(AND(ISBLANK(E93),ISBLANK(F93)),"Introducir Meta e Resultado",IF(ISBLANK(E93),"Introducir Meta",IF(ISBLANK(F93),"Introducir Resultado",IF(F93&gt;=E93,"Meta Conseguida","Meta Non Conseguida"))))</f>
        <v>Introducir Meta e Resultado</v>
      </c>
      <c r="I93" s="417"/>
      <c r="J93" s="418"/>
      <c r="K93" s="88" t="str">
        <f t="shared" ref="K93:K102" si="53">+IF(AND(ISBLANK(I93),ISBLANK(J93)),"Introducir Meta e Resultado",IF(ISBLANK(I93),"Introducir Meta",IF(ISBLANK(J93),"Introducir Resultado",IF(J93&gt;=I93,"Meta Conseguida","Meta Non Conseguida"))))</f>
        <v>Introducir Meta e Resultado</v>
      </c>
      <c r="M93" s="417"/>
      <c r="N93" s="418"/>
      <c r="O93" s="88" t="str">
        <f t="shared" ref="O93:O102" si="54">+IF(AND(ISBLANK(M93),ISBLANK(N93)),"Introducir Meta e Resultado",IF(ISBLANK(M93),"Introducir Meta",IF(ISBLANK(N93),"Introducir Resultado",IF(N93&gt;=M93,"Meta Conseguida","Meta Non Conseguida"))))</f>
        <v>Introducir Meta e Resultado</v>
      </c>
    </row>
    <row r="94" spans="1:15" ht="26.25">
      <c r="A94" s="538" t="s">
        <v>205</v>
      </c>
      <c r="B94" s="466" t="s">
        <v>234</v>
      </c>
      <c r="C94" s="457" t="s">
        <v>34</v>
      </c>
      <c r="D94" s="448" t="s">
        <v>383</v>
      </c>
      <c r="E94" s="417"/>
      <c r="F94" s="418"/>
      <c r="G94" s="88" t="str">
        <f t="shared" si="52"/>
        <v>Introducir Meta e Resultado</v>
      </c>
      <c r="I94" s="417"/>
      <c r="J94" s="418"/>
      <c r="K94" s="88" t="str">
        <f t="shared" si="53"/>
        <v>Introducir Meta e Resultado</v>
      </c>
      <c r="M94" s="417"/>
      <c r="N94" s="418"/>
      <c r="O94" s="88" t="str">
        <f t="shared" si="54"/>
        <v>Introducir Meta e Resultado</v>
      </c>
    </row>
    <row r="95" spans="1:15" ht="26.25">
      <c r="A95" s="538" t="s">
        <v>206</v>
      </c>
      <c r="B95" s="466" t="s">
        <v>235</v>
      </c>
      <c r="C95" s="457" t="s">
        <v>34</v>
      </c>
      <c r="D95" s="448" t="s">
        <v>383</v>
      </c>
      <c r="E95" s="417"/>
      <c r="F95" s="418"/>
      <c r="G95" s="88" t="str">
        <f t="shared" si="52"/>
        <v>Introducir Meta e Resultado</v>
      </c>
      <c r="I95" s="417"/>
      <c r="J95" s="418"/>
      <c r="K95" s="88" t="str">
        <f t="shared" si="53"/>
        <v>Introducir Meta e Resultado</v>
      </c>
      <c r="M95" s="417"/>
      <c r="N95" s="418"/>
      <c r="O95" s="88" t="str">
        <f t="shared" si="54"/>
        <v>Introducir Meta e Resultado</v>
      </c>
    </row>
    <row r="96" spans="1:15" ht="26.25">
      <c r="A96" s="538" t="s">
        <v>207</v>
      </c>
      <c r="B96" s="466" t="s">
        <v>236</v>
      </c>
      <c r="C96" s="457" t="s">
        <v>34</v>
      </c>
      <c r="D96" s="448" t="s">
        <v>383</v>
      </c>
      <c r="E96" s="419"/>
      <c r="F96" s="418"/>
      <c r="G96" s="88" t="str">
        <f t="shared" si="52"/>
        <v>Introducir Meta e Resultado</v>
      </c>
      <c r="I96" s="419"/>
      <c r="J96" s="418"/>
      <c r="K96" s="88" t="str">
        <f t="shared" si="53"/>
        <v>Introducir Meta e Resultado</v>
      </c>
      <c r="M96" s="419"/>
      <c r="N96" s="418"/>
      <c r="O96" s="88" t="str">
        <f t="shared" si="54"/>
        <v>Introducir Meta e Resultado</v>
      </c>
    </row>
    <row r="97" spans="1:15" ht="26.25">
      <c r="A97" s="538" t="s">
        <v>208</v>
      </c>
      <c r="B97" s="466" t="s">
        <v>237</v>
      </c>
      <c r="C97" s="457" t="s">
        <v>34</v>
      </c>
      <c r="D97" s="448" t="s">
        <v>383</v>
      </c>
      <c r="E97" s="417"/>
      <c r="F97" s="418"/>
      <c r="G97" s="88" t="str">
        <f t="shared" si="52"/>
        <v>Introducir Meta e Resultado</v>
      </c>
      <c r="I97" s="417"/>
      <c r="J97" s="418"/>
      <c r="K97" s="88" t="str">
        <f t="shared" si="53"/>
        <v>Introducir Meta e Resultado</v>
      </c>
      <c r="M97" s="417"/>
      <c r="N97" s="418"/>
      <c r="O97" s="88" t="str">
        <f t="shared" si="54"/>
        <v>Introducir Meta e Resultado</v>
      </c>
    </row>
    <row r="98" spans="1:15" ht="26.25">
      <c r="A98" s="538" t="s">
        <v>209</v>
      </c>
      <c r="B98" s="466" t="s">
        <v>238</v>
      </c>
      <c r="C98" s="457" t="s">
        <v>34</v>
      </c>
      <c r="D98" s="448" t="s">
        <v>383</v>
      </c>
      <c r="E98" s="417"/>
      <c r="F98" s="418"/>
      <c r="G98" s="88" t="str">
        <f t="shared" si="52"/>
        <v>Introducir Meta e Resultado</v>
      </c>
      <c r="I98" s="417"/>
      <c r="J98" s="418"/>
      <c r="K98" s="88" t="str">
        <f t="shared" si="53"/>
        <v>Introducir Meta e Resultado</v>
      </c>
      <c r="M98" s="417"/>
      <c r="N98" s="418"/>
      <c r="O98" s="88" t="str">
        <f t="shared" si="54"/>
        <v>Introducir Meta e Resultado</v>
      </c>
    </row>
    <row r="99" spans="1:15" ht="26.25">
      <c r="A99" s="538" t="s">
        <v>210</v>
      </c>
      <c r="B99" s="466" t="s">
        <v>239</v>
      </c>
      <c r="C99" s="457" t="s">
        <v>34</v>
      </c>
      <c r="D99" s="448" t="s">
        <v>383</v>
      </c>
      <c r="E99" s="417"/>
      <c r="F99" s="418"/>
      <c r="G99" s="88" t="str">
        <f t="shared" si="52"/>
        <v>Introducir Meta e Resultado</v>
      </c>
      <c r="I99" s="417"/>
      <c r="J99" s="418"/>
      <c r="K99" s="88" t="str">
        <f t="shared" si="53"/>
        <v>Introducir Meta e Resultado</v>
      </c>
      <c r="M99" s="417"/>
      <c r="N99" s="418"/>
      <c r="O99" s="88" t="str">
        <f t="shared" si="54"/>
        <v>Introducir Meta e Resultado</v>
      </c>
    </row>
    <row r="100" spans="1:15" ht="26.25">
      <c r="A100" s="538" t="s">
        <v>211</v>
      </c>
      <c r="B100" s="466" t="s">
        <v>240</v>
      </c>
      <c r="C100" s="457" t="s">
        <v>34</v>
      </c>
      <c r="D100" s="448" t="s">
        <v>383</v>
      </c>
      <c r="E100" s="417"/>
      <c r="F100" s="418"/>
      <c r="G100" s="88" t="str">
        <f t="shared" si="52"/>
        <v>Introducir Meta e Resultado</v>
      </c>
      <c r="I100" s="417"/>
      <c r="J100" s="418"/>
      <c r="K100" s="88" t="str">
        <f t="shared" si="53"/>
        <v>Introducir Meta e Resultado</v>
      </c>
      <c r="M100" s="417"/>
      <c r="N100" s="418"/>
      <c r="O100" s="88" t="str">
        <f t="shared" si="54"/>
        <v>Introducir Meta e Resultado</v>
      </c>
    </row>
    <row r="101" spans="1:15" ht="26.25">
      <c r="A101" s="538" t="s">
        <v>212</v>
      </c>
      <c r="B101" s="466" t="s">
        <v>241</v>
      </c>
      <c r="C101" s="457" t="s">
        <v>34</v>
      </c>
      <c r="D101" s="448" t="s">
        <v>383</v>
      </c>
      <c r="E101" s="417"/>
      <c r="F101" s="418"/>
      <c r="G101" s="88" t="str">
        <f t="shared" si="52"/>
        <v>Introducir Meta e Resultado</v>
      </c>
      <c r="I101" s="417"/>
      <c r="J101" s="418"/>
      <c r="K101" s="88" t="str">
        <f t="shared" si="53"/>
        <v>Introducir Meta e Resultado</v>
      </c>
      <c r="M101" s="417"/>
      <c r="N101" s="418"/>
      <c r="O101" s="88" t="str">
        <f t="shared" si="54"/>
        <v>Introducir Meta e Resultado</v>
      </c>
    </row>
    <row r="102" spans="1:15" ht="26.25">
      <c r="A102" s="539" t="s">
        <v>213</v>
      </c>
      <c r="B102" s="473" t="s">
        <v>242</v>
      </c>
      <c r="C102" s="535" t="s">
        <v>34</v>
      </c>
      <c r="D102" s="451" t="s">
        <v>383</v>
      </c>
      <c r="E102" s="420"/>
      <c r="F102" s="421"/>
      <c r="G102" s="89" t="str">
        <f t="shared" si="52"/>
        <v>Introducir Meta e Resultado</v>
      </c>
      <c r="I102" s="420"/>
      <c r="J102" s="421"/>
      <c r="K102" s="89" t="str">
        <f t="shared" si="53"/>
        <v>Introducir Meta e Resultado</v>
      </c>
      <c r="M102" s="420"/>
      <c r="N102" s="421"/>
      <c r="O102" s="89" t="str">
        <f t="shared" si="54"/>
        <v>Introducir Meta e Resultado</v>
      </c>
    </row>
    <row r="103" spans="1:15">
      <c r="F103" s="214"/>
    </row>
    <row r="104" spans="1:15">
      <c r="F104" s="214"/>
    </row>
    <row r="105" spans="1:15">
      <c r="F105" s="214"/>
    </row>
  </sheetData>
  <sheetProtection algorithmName="SHA-512" hashValue="3nBiy7UmiyS5NM03CVN4HTMKmmziH2sK146WhmObyomRQZOXU6XN6L4cLcxMSPDWUQM3EjgUi82XQWhiM6jO+Q==" saltValue="FqVo+IWpN+OJTSN/n6naQQ==" spinCount="100000" sheet="1" formatCells="0" formatColumns="0" formatRows="0" autoFilter="0"/>
  <autoFilter ref="A5:H100" xr:uid="{00000000-0009-0000-0000-000002000000}"/>
  <mergeCells count="6">
    <mergeCell ref="M4:O4"/>
    <mergeCell ref="A4:B4"/>
    <mergeCell ref="E4:G4"/>
    <mergeCell ref="A2:G2"/>
    <mergeCell ref="C4:D4"/>
    <mergeCell ref="I4:K4"/>
  </mergeCells>
  <conditionalFormatting sqref="F1">
    <cfRule type="cellIs" dxfId="2791" priority="4825" operator="equal">
      <formula>0</formula>
    </cfRule>
    <cfRule type="cellIs" dxfId="2790" priority="4827" operator="greaterThanOrEqual">
      <formula>$E1</formula>
    </cfRule>
    <cfRule type="cellIs" dxfId="2789" priority="4826" operator="lessThan">
      <formula>$E1</formula>
    </cfRule>
  </conditionalFormatting>
  <conditionalFormatting sqref="F7">
    <cfRule type="cellIs" dxfId="2788" priority="325" operator="equal">
      <formula>0</formula>
    </cfRule>
    <cfRule type="cellIs" dxfId="2787" priority="326" operator="lessThan">
      <formula>E7</formula>
    </cfRule>
    <cfRule type="cellIs" dxfId="2786" priority="327" operator="greaterThanOrEqual">
      <formula>E7</formula>
    </cfRule>
  </conditionalFormatting>
  <conditionalFormatting sqref="F8">
    <cfRule type="cellIs" dxfId="2785" priority="290" operator="greaterThanOrEqual">
      <formula>E8</formula>
    </cfRule>
    <cfRule type="cellIs" dxfId="2784" priority="291" operator="lessThan">
      <formula>E8</formula>
    </cfRule>
    <cfRule type="cellIs" dxfId="2783" priority="289" operator="equal">
      <formula>0</formula>
    </cfRule>
  </conditionalFormatting>
  <conditionalFormatting sqref="F9">
    <cfRule type="cellIs" dxfId="2782" priority="311" operator="lessThan">
      <formula>E9</formula>
    </cfRule>
    <cfRule type="cellIs" dxfId="2781" priority="312" operator="greaterThanOrEqual">
      <formula>E9</formula>
    </cfRule>
  </conditionalFormatting>
  <conditionalFormatting sqref="F9:F11">
    <cfRule type="cellIs" dxfId="2780" priority="295" operator="equal">
      <formula>0</formula>
    </cfRule>
  </conditionalFormatting>
  <conditionalFormatting sqref="F10">
    <cfRule type="cellIs" dxfId="2779" priority="297" operator="greaterThanOrEqual">
      <formula>E10</formula>
    </cfRule>
    <cfRule type="cellIs" dxfId="2778" priority="296" operator="lessThan">
      <formula>E10</formula>
    </cfRule>
  </conditionalFormatting>
  <conditionalFormatting sqref="F11">
    <cfRule type="cellIs" dxfId="2777" priority="314" operator="lessThan">
      <formula>$E11</formula>
    </cfRule>
    <cfRule type="cellIs" dxfId="2776" priority="315" operator="greaterThanOrEqual">
      <formula>$E11</formula>
    </cfRule>
  </conditionalFormatting>
  <conditionalFormatting sqref="F12">
    <cfRule type="cellIs" dxfId="2775" priority="277" operator="equal">
      <formula>0</formula>
    </cfRule>
    <cfRule type="cellIs" dxfId="2774" priority="279" operator="lessThan">
      <formula>E12</formula>
    </cfRule>
    <cfRule type="cellIs" dxfId="2773" priority="278" operator="greaterThanOrEqual">
      <formula>E12</formula>
    </cfRule>
  </conditionalFormatting>
  <conditionalFormatting sqref="F13">
    <cfRule type="cellIs" dxfId="2772" priority="288" operator="greaterThanOrEqual">
      <formula>E13</formula>
    </cfRule>
    <cfRule type="cellIs" dxfId="2771" priority="287" operator="lessThan">
      <formula>E13</formula>
    </cfRule>
  </conditionalFormatting>
  <conditionalFormatting sqref="F13:F15">
    <cfRule type="cellIs" dxfId="2770" priority="258" operator="equal">
      <formula>0</formula>
    </cfRule>
  </conditionalFormatting>
  <conditionalFormatting sqref="F14">
    <cfRule type="cellIs" dxfId="2769" priority="284" operator="lessThan">
      <formula>E14</formula>
    </cfRule>
    <cfRule type="cellIs" dxfId="2768" priority="285" operator="greaterThanOrEqual">
      <formula>E14</formula>
    </cfRule>
  </conditionalFormatting>
  <conditionalFormatting sqref="F16">
    <cfRule type="cellIs" dxfId="2767" priority="304" operator="equal">
      <formula>0</formula>
    </cfRule>
    <cfRule type="cellIs" dxfId="2766" priority="305" operator="greaterThanOrEqual">
      <formula>E16</formula>
    </cfRule>
    <cfRule type="cellIs" dxfId="2765" priority="306" operator="lessThan">
      <formula>E16</formula>
    </cfRule>
  </conditionalFormatting>
  <conditionalFormatting sqref="F17">
    <cfRule type="cellIs" dxfId="2764" priority="308" operator="lessThan">
      <formula>E17</formula>
    </cfRule>
    <cfRule type="cellIs" dxfId="2763" priority="309" operator="greaterThanOrEqual">
      <formula>E17</formula>
    </cfRule>
  </conditionalFormatting>
  <conditionalFormatting sqref="F17:F18">
    <cfRule type="cellIs" dxfId="2762" priority="307" operator="equal">
      <formula>0</formula>
    </cfRule>
  </conditionalFormatting>
  <conditionalFormatting sqref="F18">
    <cfRule type="cellIs" dxfId="2761" priority="318" operator="greaterThanOrEqual">
      <formula>E18</formula>
    </cfRule>
    <cfRule type="cellIs" dxfId="2760" priority="317" operator="lessThan">
      <formula>E18</formula>
    </cfRule>
  </conditionalFormatting>
  <conditionalFormatting sqref="F20">
    <cfRule type="cellIs" dxfId="2759" priority="271" operator="equal">
      <formula>0</formula>
    </cfRule>
    <cfRule type="cellIs" dxfId="2758" priority="272" operator="greaterThanOrEqual">
      <formula>E20</formula>
    </cfRule>
    <cfRule type="cellIs" dxfId="2757" priority="273" operator="lessThan">
      <formula>E20</formula>
    </cfRule>
  </conditionalFormatting>
  <conditionalFormatting sqref="F21">
    <cfRule type="cellIs" dxfId="2756" priority="302" operator="lessThan">
      <formula>E21</formula>
    </cfRule>
    <cfRule type="cellIs" dxfId="2755" priority="303" operator="greaterThanOrEqual">
      <formula>E21</formula>
    </cfRule>
  </conditionalFormatting>
  <conditionalFormatting sqref="F21:F22">
    <cfRule type="cellIs" dxfId="2754" priority="298" operator="equal">
      <formula>0</formula>
    </cfRule>
  </conditionalFormatting>
  <conditionalFormatting sqref="F22">
    <cfRule type="cellIs" dxfId="2753" priority="300" operator="greaterThanOrEqual">
      <formula>E22</formula>
    </cfRule>
    <cfRule type="cellIs" dxfId="2752" priority="299" operator="lessThan">
      <formula>E22</formula>
    </cfRule>
  </conditionalFormatting>
  <conditionalFormatting sqref="F24">
    <cfRule type="cellIs" dxfId="2751" priority="1300" operator="equal">
      <formula>0</formula>
    </cfRule>
    <cfRule type="cellIs" dxfId="2750" priority="1301" operator="greaterThanOrEqual">
      <formula>E24</formula>
    </cfRule>
    <cfRule type="cellIs" dxfId="2749" priority="1302" operator="lessThan">
      <formula>E24</formula>
    </cfRule>
  </conditionalFormatting>
  <conditionalFormatting sqref="F25">
    <cfRule type="cellIs" dxfId="2748" priority="1290" operator="greaterThanOrEqual">
      <formula>E25</formula>
    </cfRule>
    <cfRule type="cellIs" dxfId="2747" priority="1289" operator="lessThan">
      <formula>E25</formula>
    </cfRule>
    <cfRule type="cellIs" dxfId="2746" priority="1288" operator="equal">
      <formula>0</formula>
    </cfRule>
  </conditionalFormatting>
  <conditionalFormatting sqref="F26">
    <cfRule type="cellIs" dxfId="2745" priority="1293" operator="greaterThan">
      <formula>E26</formula>
    </cfRule>
    <cfRule type="cellIs" dxfId="2744" priority="1291" operator="equal">
      <formula>0</formula>
    </cfRule>
    <cfRule type="cellIs" dxfId="2743" priority="1292" operator="lessThanOrEqual">
      <formula>E26</formula>
    </cfRule>
  </conditionalFormatting>
  <conditionalFormatting sqref="F27:F30">
    <cfRule type="cellIs" dxfId="2742" priority="1277" operator="lessThan">
      <formula>$E27</formula>
    </cfRule>
    <cfRule type="cellIs" dxfId="2741" priority="1278" operator="greaterThanOrEqual">
      <formula>$E27</formula>
    </cfRule>
    <cfRule type="cellIs" dxfId="2740" priority="1276" operator="equal">
      <formula>0</formula>
    </cfRule>
  </conditionalFormatting>
  <conditionalFormatting sqref="F32">
    <cfRule type="cellIs" dxfId="2739" priority="1383" operator="greaterThanOrEqual">
      <formula>E32</formula>
    </cfRule>
    <cfRule type="cellIs" dxfId="2738" priority="1382" operator="lessThan">
      <formula>E32</formula>
    </cfRule>
  </conditionalFormatting>
  <conditionalFormatting sqref="F32:F33">
    <cfRule type="cellIs" dxfId="2737" priority="1381" operator="equal">
      <formula>0</formula>
    </cfRule>
  </conditionalFormatting>
  <conditionalFormatting sqref="F33">
    <cfRule type="cellIs" dxfId="2736" priority="1385" operator="lessThan">
      <formula>E33</formula>
    </cfRule>
    <cfRule type="cellIs" dxfId="2735" priority="1386" operator="greaterThanOrEqual">
      <formula>E33</formula>
    </cfRule>
  </conditionalFormatting>
  <conditionalFormatting sqref="F35">
    <cfRule type="cellIs" dxfId="2734" priority="1379" operator="lessThan">
      <formula>E35</formula>
    </cfRule>
    <cfRule type="cellIs" dxfId="2733" priority="1380" operator="greaterThanOrEqual">
      <formula>E35</formula>
    </cfRule>
  </conditionalFormatting>
  <conditionalFormatting sqref="F35:F36">
    <cfRule type="cellIs" dxfId="2732" priority="1372" operator="equal">
      <formula>0</formula>
    </cfRule>
  </conditionalFormatting>
  <conditionalFormatting sqref="F36">
    <cfRule type="cellIs" dxfId="2731" priority="1374" operator="greaterThanOrEqual">
      <formula>E36</formula>
    </cfRule>
    <cfRule type="cellIs" dxfId="2730" priority="1373" operator="lessThan">
      <formula>E36</formula>
    </cfRule>
  </conditionalFormatting>
  <conditionalFormatting sqref="F37">
    <cfRule type="cellIs" dxfId="2729" priority="1462" operator="equal">
      <formula>0</formula>
    </cfRule>
    <cfRule type="cellIs" dxfId="2728" priority="1463" operator="lessThan">
      <formula>$E37</formula>
    </cfRule>
    <cfRule type="cellIs" dxfId="2727" priority="1464" operator="greaterThanOrEqual">
      <formula>$E37</formula>
    </cfRule>
  </conditionalFormatting>
  <conditionalFormatting sqref="F38:F40">
    <cfRule type="cellIs" dxfId="2726" priority="1362" operator="greaterThanOrEqual">
      <formula>E38</formula>
    </cfRule>
    <cfRule type="cellIs" dxfId="2725" priority="1361" operator="lessThan">
      <formula>E38</formula>
    </cfRule>
    <cfRule type="cellIs" dxfId="2724" priority="1360" operator="equal">
      <formula>0</formula>
    </cfRule>
  </conditionalFormatting>
  <conditionalFormatting sqref="F46">
    <cfRule type="cellIs" dxfId="2723" priority="1456" operator="equal">
      <formula>0</formula>
    </cfRule>
    <cfRule type="cellIs" dxfId="2722" priority="1457" operator="lessThan">
      <formula>E46</formula>
    </cfRule>
    <cfRule type="cellIs" dxfId="2721" priority="1458" operator="greaterThanOrEqual">
      <formula>E46</formula>
    </cfRule>
  </conditionalFormatting>
  <conditionalFormatting sqref="F47:F51">
    <cfRule type="cellIs" dxfId="2720" priority="51" operator="greaterThanOrEqual">
      <formula>E47</formula>
    </cfRule>
    <cfRule type="cellIs" dxfId="2719" priority="50" operator="lessThan">
      <formula>E47</formula>
    </cfRule>
    <cfRule type="cellIs" dxfId="2718" priority="49" operator="equal">
      <formula>0</formula>
    </cfRule>
  </conditionalFormatting>
  <conditionalFormatting sqref="F50:F51">
    <cfRule type="cellIs" dxfId="2717" priority="13" operator="equal">
      <formula>0</formula>
    </cfRule>
    <cfRule type="cellIs" dxfId="2716" priority="15" operator="greaterThanOrEqual">
      <formula>E50</formula>
    </cfRule>
    <cfRule type="cellIs" dxfId="2715" priority="14" operator="lessThan">
      <formula>E50</formula>
    </cfRule>
  </conditionalFormatting>
  <conditionalFormatting sqref="F52:F53">
    <cfRule type="cellIs" dxfId="2714" priority="1356" operator="greaterThan">
      <formula>E52</formula>
    </cfRule>
    <cfRule type="cellIs" dxfId="2713" priority="1355" operator="lessThanOrEqual">
      <formula>E52</formula>
    </cfRule>
    <cfRule type="cellIs" dxfId="2712" priority="1354" operator="equal">
      <formula>0</formula>
    </cfRule>
  </conditionalFormatting>
  <conditionalFormatting sqref="F54">
    <cfRule type="cellIs" dxfId="2711" priority="1445" operator="lessThan">
      <formula>$E54</formula>
    </cfRule>
    <cfRule type="cellIs" dxfId="2710" priority="1444" operator="equal">
      <formula>0</formula>
    </cfRule>
    <cfRule type="cellIs" dxfId="2709" priority="1446" operator="greaterThanOrEqual">
      <formula>$E54</formula>
    </cfRule>
  </conditionalFormatting>
  <conditionalFormatting sqref="F55:F58">
    <cfRule type="cellIs" dxfId="2708" priority="1215" operator="greaterThanOrEqual">
      <formula>E55</formula>
    </cfRule>
    <cfRule type="cellIs" dxfId="2707" priority="1214" operator="lessThan">
      <formula>E55</formula>
    </cfRule>
    <cfRule type="cellIs" dxfId="2706" priority="1213" operator="equal">
      <formula>0</formula>
    </cfRule>
  </conditionalFormatting>
  <conditionalFormatting sqref="F59">
    <cfRule type="cellIs" dxfId="2705" priority="1435" operator="equal">
      <formula>0</formula>
    </cfRule>
    <cfRule type="cellIs" dxfId="2704" priority="1436" operator="lessThan">
      <formula>E59</formula>
    </cfRule>
    <cfRule type="cellIs" dxfId="2703" priority="1437" operator="greaterThanOrEqual">
      <formula>E59</formula>
    </cfRule>
  </conditionalFormatting>
  <conditionalFormatting sqref="F60:F63">
    <cfRule type="cellIs" dxfId="2702" priority="1185" operator="greaterThanOrEqual">
      <formula>E60</formula>
    </cfRule>
    <cfRule type="cellIs" dxfId="2701" priority="1184" operator="lessThan">
      <formula>E60</formula>
    </cfRule>
  </conditionalFormatting>
  <conditionalFormatting sqref="F60:F64">
    <cfRule type="cellIs" dxfId="2700" priority="1183" operator="equal">
      <formula>0</formula>
    </cfRule>
  </conditionalFormatting>
  <conditionalFormatting sqref="F64">
    <cfRule type="cellIs" dxfId="2699" priority="1395" operator="greaterThanOrEqual">
      <formula>E64</formula>
    </cfRule>
    <cfRule type="cellIs" dxfId="2698" priority="1394" operator="lessThan">
      <formula>E64</formula>
    </cfRule>
  </conditionalFormatting>
  <conditionalFormatting sqref="F65">
    <cfRule type="cellIs" dxfId="2697" priority="1427" operator="lessThan">
      <formula>$E65</formula>
    </cfRule>
    <cfRule type="cellIs" dxfId="2696" priority="1428" operator="greaterThanOrEqual">
      <formula>$E65</formula>
    </cfRule>
    <cfRule type="cellIs" dxfId="2695" priority="1426" operator="equal">
      <formula>0</formula>
    </cfRule>
  </conditionalFormatting>
  <conditionalFormatting sqref="F66:F69">
    <cfRule type="cellIs" dxfId="2694" priority="1202" operator="lessThan">
      <formula>E66</formula>
    </cfRule>
    <cfRule type="cellIs" dxfId="2693" priority="1203" operator="greaterThanOrEqual">
      <formula>E66</formula>
    </cfRule>
    <cfRule type="cellIs" dxfId="2692" priority="1201" operator="equal">
      <formula>0</formula>
    </cfRule>
  </conditionalFormatting>
  <conditionalFormatting sqref="F71">
    <cfRule type="cellIs" dxfId="2691" priority="1110" operator="equal">
      <formula>0</formula>
    </cfRule>
    <cfRule type="cellIs" dxfId="2690" priority="1111" operator="lessThan">
      <formula>E71</formula>
    </cfRule>
    <cfRule type="cellIs" dxfId="2689" priority="1112" operator="greaterThanOrEqual">
      <formula>E71</formula>
    </cfRule>
  </conditionalFormatting>
  <conditionalFormatting sqref="F73">
    <cfRule type="cellIs" dxfId="2688" priority="1109" operator="greaterThanOrEqual">
      <formula>E73</formula>
    </cfRule>
    <cfRule type="cellIs" dxfId="2687" priority="1108" operator="lessThan">
      <formula>E73</formula>
    </cfRule>
  </conditionalFormatting>
  <conditionalFormatting sqref="F73:F74">
    <cfRule type="cellIs" dxfId="2686" priority="1104" operator="equal">
      <formula>0</formula>
    </cfRule>
  </conditionalFormatting>
  <conditionalFormatting sqref="F74">
    <cfRule type="cellIs" dxfId="2685" priority="1105" operator="lessThan">
      <formula>E74</formula>
    </cfRule>
    <cfRule type="cellIs" dxfId="2684" priority="1106" operator="greaterThanOrEqual">
      <formula>E74</formula>
    </cfRule>
  </conditionalFormatting>
  <conditionalFormatting sqref="F75">
    <cfRule type="cellIs" dxfId="2683" priority="1416" operator="greaterThanOrEqual">
      <formula>$E75</formula>
    </cfRule>
    <cfRule type="cellIs" dxfId="2682" priority="1415" operator="lessThan">
      <formula>$E75</formula>
    </cfRule>
    <cfRule type="cellIs" dxfId="2681" priority="1414" operator="equal">
      <formula>0</formula>
    </cfRule>
  </conditionalFormatting>
  <conditionalFormatting sqref="F76:F79">
    <cfRule type="cellIs" dxfId="2680" priority="1329" operator="greaterThanOrEqual">
      <formula>E76</formula>
    </cfRule>
    <cfRule type="cellIs" dxfId="2679" priority="1328" operator="lessThan">
      <formula>E76</formula>
    </cfRule>
  </conditionalFormatting>
  <conditionalFormatting sqref="F76:F81">
    <cfRule type="cellIs" dxfId="2678" priority="1101" operator="equal">
      <formula>0</formula>
    </cfRule>
  </conditionalFormatting>
  <conditionalFormatting sqref="F80">
    <cfRule type="cellIs" dxfId="2677" priority="1114" operator="lessThan">
      <formula>E80</formula>
    </cfRule>
    <cfRule type="cellIs" dxfId="2676" priority="1115" operator="greaterThanOrEqual">
      <formula>E80</formula>
    </cfRule>
  </conditionalFormatting>
  <conditionalFormatting sqref="F81">
    <cfRule type="cellIs" dxfId="2675" priority="1103" operator="greaterThanOrEqual">
      <formula>E81</formula>
    </cfRule>
    <cfRule type="cellIs" dxfId="2674" priority="1102" operator="lessThan">
      <formula>E81</formula>
    </cfRule>
  </conditionalFormatting>
  <conditionalFormatting sqref="F82">
    <cfRule type="cellIs" dxfId="2673" priority="1306" operator="equal">
      <formula>0</formula>
    </cfRule>
    <cfRule type="cellIs" dxfId="2672" priority="1307" operator="lessThan">
      <formula>$E82</formula>
    </cfRule>
    <cfRule type="cellIs" dxfId="2671" priority="1308" operator="greaterThanOrEqual">
      <formula>$E82</formula>
    </cfRule>
  </conditionalFormatting>
  <conditionalFormatting sqref="F83:F86">
    <cfRule type="cellIs" dxfId="2670" priority="1191" operator="greaterThanOrEqual">
      <formula>E83</formula>
    </cfRule>
    <cfRule type="cellIs" dxfId="2669" priority="1189" operator="equal">
      <formula>0</formula>
    </cfRule>
    <cfRule type="cellIs" dxfId="2668" priority="1190" operator="lessThan">
      <formula>E83</formula>
    </cfRule>
  </conditionalFormatting>
  <conditionalFormatting sqref="F92">
    <cfRule type="cellIs" dxfId="2667" priority="1275" operator="greaterThanOrEqual">
      <formula>E92</formula>
    </cfRule>
    <cfRule type="cellIs" dxfId="2666" priority="1274" operator="lessThan">
      <formula>E92</formula>
    </cfRule>
    <cfRule type="cellIs" dxfId="2665" priority="1273" operator="equal">
      <formula>0</formula>
    </cfRule>
  </conditionalFormatting>
  <conditionalFormatting sqref="F93:F102">
    <cfRule type="cellIs" dxfId="2664" priority="1095" operator="equal">
      <formula>0</formula>
    </cfRule>
    <cfRule type="cellIs" dxfId="2663" priority="1096" operator="lessThan">
      <formula>E93</formula>
    </cfRule>
    <cfRule type="cellIs" dxfId="2662" priority="1097" operator="greaterThanOrEqual">
      <formula>E93</formula>
    </cfRule>
  </conditionalFormatting>
  <conditionalFormatting sqref="G7">
    <cfRule type="cellIs" dxfId="2661" priority="269" operator="equal">
      <formula>"Meta Conseguida"</formula>
    </cfRule>
    <cfRule type="cellIs" dxfId="2660" priority="268" operator="equal">
      <formula>"Introducir resultado"</formula>
    </cfRule>
    <cfRule type="cellIs" dxfId="2659" priority="270" operator="equal">
      <formula>"Meta non Conseguida"</formula>
    </cfRule>
  </conditionalFormatting>
  <conditionalFormatting sqref="G8">
    <cfRule type="cellIs" dxfId="2658" priority="294" operator="equal">
      <formula>"Ningunha Meta Alcanzada"</formula>
    </cfRule>
    <cfRule type="cellIs" dxfId="2657" priority="293" operator="equal">
      <formula>"Meta Parcialmente Alcanzada"</formula>
    </cfRule>
    <cfRule type="cellIs" dxfId="2656" priority="292" operator="equal">
      <formula>"Meta Totalmente Alcanzada"</formula>
    </cfRule>
  </conditionalFormatting>
  <conditionalFormatting sqref="G9:G10">
    <cfRule type="cellIs" dxfId="2655" priority="266" operator="equal">
      <formula>"Meta Conseguida"</formula>
    </cfRule>
    <cfRule type="cellIs" dxfId="2654" priority="265" operator="equal">
      <formula>"Introducir resultado"</formula>
    </cfRule>
    <cfRule type="cellIs" dxfId="2653" priority="267" operator="equal">
      <formula>"Meta non Conseguida"</formula>
    </cfRule>
  </conditionalFormatting>
  <conditionalFormatting sqref="G12">
    <cfRule type="cellIs" dxfId="2652" priority="282" operator="equal">
      <formula>"Ningunha Meta Alcanzada"</formula>
    </cfRule>
    <cfRule type="cellIs" dxfId="2651" priority="280" operator="equal">
      <formula>"Meta Totalmente Alcanzada"</formula>
    </cfRule>
    <cfRule type="cellIs" dxfId="2650" priority="281" operator="equal">
      <formula>"Meta Parcialmente Alcanzada"</formula>
    </cfRule>
  </conditionalFormatting>
  <conditionalFormatting sqref="G13:G14">
    <cfRule type="cellIs" dxfId="2649" priority="261" operator="equal">
      <formula>"Meta non Conseguida"</formula>
    </cfRule>
    <cfRule type="cellIs" dxfId="2648" priority="260" operator="equal">
      <formula>"Meta Conseguida"</formula>
    </cfRule>
  </conditionalFormatting>
  <conditionalFormatting sqref="G13:G15">
    <cfRule type="cellIs" dxfId="2647" priority="255" operator="equal">
      <formula>"Introducir resultado"</formula>
    </cfRule>
  </conditionalFormatting>
  <conditionalFormatting sqref="G15">
    <cfRule type="cellIs" dxfId="2646" priority="257" operator="equal">
      <formula>"Meta no Conseguida"</formula>
    </cfRule>
    <cfRule type="cellIs" dxfId="2645" priority="256" operator="equal">
      <formula>"Resultado Introducido"</formula>
    </cfRule>
  </conditionalFormatting>
  <conditionalFormatting sqref="G16">
    <cfRule type="cellIs" dxfId="2644" priority="319" operator="equal">
      <formula>"Meta Totalmente Alcanzada"</formula>
    </cfRule>
    <cfRule type="cellIs" dxfId="2643" priority="320" operator="equal">
      <formula>"Meta Parcialmente Alcanzada"</formula>
    </cfRule>
    <cfRule type="cellIs" dxfId="2642" priority="321" operator="equal">
      <formula>"Ningunha Meta Alcanzada"</formula>
    </cfRule>
  </conditionalFormatting>
  <conditionalFormatting sqref="G17:G18">
    <cfRule type="cellIs" dxfId="2641" priority="251" operator="equal">
      <formula>"Meta non Conseguida"</formula>
    </cfRule>
    <cfRule type="cellIs" dxfId="2640" priority="249" operator="equal">
      <formula>"Introducir resultado"</formula>
    </cfRule>
    <cfRule type="cellIs" dxfId="2639" priority="250" operator="equal">
      <formula>"Meta Conseguida"</formula>
    </cfRule>
  </conditionalFormatting>
  <conditionalFormatting sqref="G20">
    <cfRule type="cellIs" dxfId="2638" priority="274" operator="equal">
      <formula>"Meta Totalmente Alcanzada"</formula>
    </cfRule>
    <cfRule type="cellIs" dxfId="2637" priority="275" operator="equal">
      <formula>"Meta Parcialmente Alcanzada"</formula>
    </cfRule>
    <cfRule type="cellIs" dxfId="2636" priority="276" operator="equal">
      <formula>"Ningunha Meta Alcanzada"</formula>
    </cfRule>
  </conditionalFormatting>
  <conditionalFormatting sqref="G21:G22">
    <cfRule type="cellIs" dxfId="2635" priority="243" operator="equal">
      <formula>"Introducir resultado"</formula>
    </cfRule>
    <cfRule type="cellIs" dxfId="2634" priority="244" operator="equal">
      <formula>"Meta Conseguida"</formula>
    </cfRule>
    <cfRule type="cellIs" dxfId="2633" priority="245" operator="equal">
      <formula>"Meta non Conseguida"</formula>
    </cfRule>
  </conditionalFormatting>
  <conditionalFormatting sqref="G24">
    <cfRule type="cellIs" dxfId="2632" priority="1298" operator="equal">
      <formula>"Meta Parcialmente Alcanzada"</formula>
    </cfRule>
    <cfRule type="cellIs" dxfId="2631" priority="1297" operator="equal">
      <formula>"Meta Totalmente Alcanzada"</formula>
    </cfRule>
    <cfRule type="cellIs" dxfId="2630" priority="1299" operator="equal">
      <formula>"Ningunha Meta Alcanzada"</formula>
    </cfRule>
  </conditionalFormatting>
  <conditionalFormatting sqref="G25:G30">
    <cfRule type="cellIs" dxfId="2629" priority="1146" operator="equal">
      <formula>"Introducir resultado"</formula>
    </cfRule>
    <cfRule type="cellIs" dxfId="2628" priority="1148" operator="equal">
      <formula>"Meta non Conseguida"</formula>
    </cfRule>
    <cfRule type="cellIs" dxfId="2627" priority="1147" operator="equal">
      <formula>"Meta Conseguida"</formula>
    </cfRule>
  </conditionalFormatting>
  <conditionalFormatting sqref="G32:G33">
    <cfRule type="cellIs" dxfId="2626" priority="1145" operator="equal">
      <formula>"Meta non Conseguida"</formula>
    </cfRule>
    <cfRule type="cellIs" dxfId="2625" priority="1143" operator="equal">
      <formula>"Introducir resultado"</formula>
    </cfRule>
    <cfRule type="cellIs" dxfId="2624" priority="1144" operator="equal">
      <formula>"Meta Conseguida"</formula>
    </cfRule>
  </conditionalFormatting>
  <conditionalFormatting sqref="G35:G36">
    <cfRule type="cellIs" dxfId="2623" priority="1154" operator="equal">
      <formula>"Meta non Conseguida"</formula>
    </cfRule>
    <cfRule type="cellIs" dxfId="2622" priority="1153" operator="equal">
      <formula>"Meta Conseguida"</formula>
    </cfRule>
    <cfRule type="cellIs" dxfId="2621" priority="1152" operator="equal">
      <formula>"Introducir resultado"</formula>
    </cfRule>
  </conditionalFormatting>
  <conditionalFormatting sqref="G37">
    <cfRule type="cellIs" dxfId="2620" priority="1408" operator="equal">
      <formula>"Meta Totalmente Alcanzada"</formula>
    </cfRule>
    <cfRule type="cellIs" dxfId="2619" priority="1410" operator="equal">
      <formula>"Ningunha Meta Alcanzada"</formula>
    </cfRule>
    <cfRule type="cellIs" dxfId="2618" priority="1409" operator="equal">
      <formula>"Meta Parcialmente Alcanzada"</formula>
    </cfRule>
  </conditionalFormatting>
  <conditionalFormatting sqref="G38:G40">
    <cfRule type="cellIs" dxfId="2617" priority="1365" operator="equal">
      <formula>"Meta non Conseguida"</formula>
    </cfRule>
    <cfRule type="cellIs" dxfId="2616" priority="1364" operator="equal">
      <formula>"Meta Conseguida"</formula>
    </cfRule>
  </conditionalFormatting>
  <conditionalFormatting sqref="G38:G41">
    <cfRule type="cellIs" dxfId="2615" priority="1357" operator="equal">
      <formula>"Introducir resultado"</formula>
    </cfRule>
  </conditionalFormatting>
  <conditionalFormatting sqref="G41">
    <cfRule type="cellIs" dxfId="2614" priority="1358" operator="equal">
      <formula>"Indicador Completado"</formula>
    </cfRule>
    <cfRule type="cellIs" dxfId="2613" priority="1359" operator="equal">
      <formula>"Meta no Conseguida"</formula>
    </cfRule>
  </conditionalFormatting>
  <conditionalFormatting sqref="G46">
    <cfRule type="cellIs" dxfId="2612" priority="1407" operator="equal">
      <formula>"Ningunha Meta Alcanzada"</formula>
    </cfRule>
    <cfRule type="cellIs" dxfId="2611" priority="1406" operator="equal">
      <formula>"Meta Parcialmente Alcanzada"</formula>
    </cfRule>
    <cfRule type="cellIs" dxfId="2610" priority="1405" operator="equal">
      <formula>"Meta Totalmente Alcanzada"</formula>
    </cfRule>
  </conditionalFormatting>
  <conditionalFormatting sqref="G47">
    <cfRule type="cellIs" dxfId="2609" priority="1461" operator="equal">
      <formula>"Meta noN Conseguida"</formula>
    </cfRule>
  </conditionalFormatting>
  <conditionalFormatting sqref="G47:G53">
    <cfRule type="cellIs" dxfId="2608" priority="16" operator="equal">
      <formula>"Introducir resultado"</formula>
    </cfRule>
    <cfRule type="cellIs" dxfId="2607" priority="17" operator="equal">
      <formula>"Meta Conseguida"</formula>
    </cfRule>
  </conditionalFormatting>
  <conditionalFormatting sqref="G48:G53">
    <cfRule type="cellIs" dxfId="2606" priority="18" operator="equal">
      <formula>"Meta non Conseguida"</formula>
    </cfRule>
  </conditionalFormatting>
  <conditionalFormatting sqref="G54">
    <cfRule type="cellIs" dxfId="2605" priority="1403" operator="equal">
      <formula>"Meta Parcialmente Alcanzada"</formula>
    </cfRule>
    <cfRule type="cellIs" dxfId="2604" priority="1404" operator="equal">
      <formula>"Ningunha Meta Alcanzada"</formula>
    </cfRule>
    <cfRule type="cellIs" dxfId="2603" priority="1402" operator="equal">
      <formula>"Meta Totalmente Alcanzada"</formula>
    </cfRule>
  </conditionalFormatting>
  <conditionalFormatting sqref="G55:G58">
    <cfRule type="cellIs" dxfId="2602" priority="1413" operator="equal">
      <formula>"Meta non Conseguida"</formula>
    </cfRule>
    <cfRule type="cellIs" dxfId="2601" priority="1412" operator="equal">
      <formula>"Meta Conseguida"</formula>
    </cfRule>
    <cfRule type="cellIs" dxfId="2600" priority="1411" operator="equal">
      <formula>"Introducir resultado"</formula>
    </cfRule>
  </conditionalFormatting>
  <conditionalFormatting sqref="G59">
    <cfRule type="cellIs" dxfId="2599" priority="1440" operator="equal">
      <formula>"Ningunha Meta Alcanzada"</formula>
    </cfRule>
    <cfRule type="cellIs" dxfId="2598" priority="1438" operator="equal">
      <formula>"Meta Totalmente Alcanzada"</formula>
    </cfRule>
    <cfRule type="cellIs" dxfId="2597" priority="1439" operator="equal">
      <formula>"Meta Parcialmente Alcanzada"</formula>
    </cfRule>
  </conditionalFormatting>
  <conditionalFormatting sqref="G60:G64">
    <cfRule type="cellIs" dxfId="2596" priority="1138" operator="equal">
      <formula>"Meta Conseguida"</formula>
    </cfRule>
    <cfRule type="cellIs" dxfId="2595" priority="1137" operator="equal">
      <formula>"Introducir resultado"</formula>
    </cfRule>
    <cfRule type="cellIs" dxfId="2594" priority="1139" operator="equal">
      <formula>"Meta non Conseguida"</formula>
    </cfRule>
  </conditionalFormatting>
  <conditionalFormatting sqref="G65">
    <cfRule type="cellIs" dxfId="2593" priority="1431" operator="equal">
      <formula>"Ningunha Meta Alcanzada"</formula>
    </cfRule>
    <cfRule type="cellIs" dxfId="2592" priority="1430" operator="equal">
      <formula>"Meta Parcialmente Alcanzada"</formula>
    </cfRule>
    <cfRule type="cellIs" dxfId="2591" priority="1429" operator="equal">
      <formula>"Meta Totalmente Alcanzada"</formula>
    </cfRule>
  </conditionalFormatting>
  <conditionalFormatting sqref="G66:G69">
    <cfRule type="cellIs" dxfId="2590" priority="1352" operator="equal">
      <formula>"Meta Conseguida"</formula>
    </cfRule>
    <cfRule type="cellIs" dxfId="2589" priority="1353" operator="equal">
      <formula>"Meta non Conseguida"</formula>
    </cfRule>
  </conditionalFormatting>
  <conditionalFormatting sqref="G66:G74">
    <cfRule type="cellIs" dxfId="2588" priority="1122" operator="equal">
      <formula>"Introducir resultado"</formula>
    </cfRule>
  </conditionalFormatting>
  <conditionalFormatting sqref="G70">
    <cfRule type="cellIs" dxfId="2587" priority="1135" operator="equal">
      <formula>"Indicador Completado"</formula>
    </cfRule>
    <cfRule type="cellIs" dxfId="2586" priority="1136" operator="equal">
      <formula>"Meta no Conseguida"</formula>
    </cfRule>
  </conditionalFormatting>
  <conditionalFormatting sqref="G71">
    <cfRule type="cellIs" dxfId="2585" priority="1129" operator="equal">
      <formula>"Meta Conseguida"</formula>
    </cfRule>
    <cfRule type="cellIs" dxfId="2584" priority="1130" operator="equal">
      <formula>"Meta non Conseguida"</formula>
    </cfRule>
  </conditionalFormatting>
  <conditionalFormatting sqref="G72">
    <cfRule type="cellIs" dxfId="2583" priority="1133" operator="equal">
      <formula>"Meta no Conseguida"</formula>
    </cfRule>
    <cfRule type="cellIs" dxfId="2582" priority="1132" operator="equal">
      <formula>"Indicador Completado"</formula>
    </cfRule>
  </conditionalFormatting>
  <conditionalFormatting sqref="G73:G74">
    <cfRule type="cellIs" dxfId="2581" priority="1123" operator="equal">
      <formula>"Meta Conseguida"</formula>
    </cfRule>
    <cfRule type="cellIs" dxfId="2580" priority="1124" operator="equal">
      <formula>"Meta non Conseguida"</formula>
    </cfRule>
  </conditionalFormatting>
  <conditionalFormatting sqref="G75">
    <cfRule type="cellIs" dxfId="2579" priority="1418" operator="equal">
      <formula>"Meta Parcialmente Alcanzada"</formula>
    </cfRule>
    <cfRule type="cellIs" dxfId="2578" priority="1417" operator="equal">
      <formula>"Meta Totalmente Alcanzada"</formula>
    </cfRule>
    <cfRule type="cellIs" dxfId="2577" priority="1419" operator="equal">
      <formula>"Ningunha Meta Alcanzada"</formula>
    </cfRule>
  </conditionalFormatting>
  <conditionalFormatting sqref="G76:G81">
    <cfRule type="cellIs" dxfId="2576" priority="1118" operator="equal">
      <formula>"Meta non Conseguida"</formula>
    </cfRule>
    <cfRule type="cellIs" dxfId="2575" priority="1116" operator="equal">
      <formula>"Introducir resultado"</formula>
    </cfRule>
    <cfRule type="cellIs" dxfId="2574" priority="1117" operator="equal">
      <formula>"Meta Conseguida"</formula>
    </cfRule>
  </conditionalFormatting>
  <conditionalFormatting sqref="G82">
    <cfRule type="cellIs" dxfId="2573" priority="1309" operator="equal">
      <formula>"Meta Totalmente Alcanzada"</formula>
    </cfRule>
    <cfRule type="cellIs" dxfId="2572" priority="1310" operator="equal">
      <formula>"Meta Parcialmente Alcanzada"</formula>
    </cfRule>
    <cfRule type="cellIs" dxfId="2571" priority="1311" operator="equal">
      <formula>"Ningunha Meta Alcanzada"</formula>
    </cfRule>
  </conditionalFormatting>
  <conditionalFormatting sqref="G83:G86">
    <cfRule type="cellIs" dxfId="2570" priority="1304" operator="equal">
      <formula>"Meta Conseguida"</formula>
    </cfRule>
    <cfRule type="cellIs" dxfId="2569" priority="1305" operator="equal">
      <formula>"Meta non Conseguida"</formula>
    </cfRule>
  </conditionalFormatting>
  <conditionalFormatting sqref="G83:G88">
    <cfRule type="cellIs" dxfId="2568" priority="1098" operator="equal">
      <formula>"Introducir resultado"</formula>
    </cfRule>
  </conditionalFormatting>
  <conditionalFormatting sqref="G87:G88">
    <cfRule type="cellIs" dxfId="2567" priority="1100" operator="equal">
      <formula>"Meta no Conseguida"</formula>
    </cfRule>
    <cfRule type="cellIs" dxfId="2566" priority="1099" operator="equal">
      <formula>"Indicador Completado"</formula>
    </cfRule>
  </conditionalFormatting>
  <conditionalFormatting sqref="G92">
    <cfRule type="cellIs" dxfId="2565" priority="1270" operator="equal">
      <formula>"Meta Totalmente Alcanzada"</formula>
    </cfRule>
    <cfRule type="cellIs" dxfId="2564" priority="1271" operator="equal">
      <formula>"Meta Parcialmente Alcanzada"</formula>
    </cfRule>
    <cfRule type="cellIs" dxfId="2563" priority="1272" operator="equal">
      <formula>"Ningunha Meta Alcanzada"</formula>
    </cfRule>
  </conditionalFormatting>
  <conditionalFormatting sqref="G93:G102">
    <cfRule type="cellIs" dxfId="2562" priority="1092" operator="equal">
      <formula>"Introducir resultado"</formula>
    </cfRule>
    <cfRule type="cellIs" dxfId="2561" priority="1093" operator="equal">
      <formula>"Meta Conseguida"</formula>
    </cfRule>
    <cfRule type="cellIs" dxfId="2560" priority="1094" operator="equal">
      <formula>"Meta non Conseguida"</formula>
    </cfRule>
  </conditionalFormatting>
  <conditionalFormatting sqref="J7">
    <cfRule type="cellIs" dxfId="2559" priority="241" operator="lessThan">
      <formula>I7</formula>
    </cfRule>
    <cfRule type="cellIs" dxfId="2558" priority="242" operator="greaterThanOrEqual">
      <formula>I7</formula>
    </cfRule>
    <cfRule type="cellIs" dxfId="2557" priority="240" operator="equal">
      <formula>0</formula>
    </cfRule>
  </conditionalFormatting>
  <conditionalFormatting sqref="J8">
    <cfRule type="cellIs" dxfId="2556" priority="214" operator="greaterThanOrEqual">
      <formula>I8</formula>
    </cfRule>
    <cfRule type="cellIs" dxfId="2555" priority="215" operator="lessThan">
      <formula>I8</formula>
    </cfRule>
    <cfRule type="cellIs" dxfId="2554" priority="213" operator="equal">
      <formula>0</formula>
    </cfRule>
  </conditionalFormatting>
  <conditionalFormatting sqref="J9">
    <cfRule type="cellIs" dxfId="2553" priority="229" operator="lessThan">
      <formula>I9</formula>
    </cfRule>
    <cfRule type="cellIs" dxfId="2552" priority="230" operator="greaterThanOrEqual">
      <formula>I9</formula>
    </cfRule>
  </conditionalFormatting>
  <conditionalFormatting sqref="J9:J11">
    <cfRule type="cellIs" dxfId="2551" priority="88" operator="equal">
      <formula>0</formula>
    </cfRule>
  </conditionalFormatting>
  <conditionalFormatting sqref="J10">
    <cfRule type="cellIs" dxfId="2550" priority="89" operator="lessThan">
      <formula>I10</formula>
    </cfRule>
    <cfRule type="cellIs" dxfId="2549" priority="90" operator="greaterThanOrEqual">
      <formula>I10</formula>
    </cfRule>
  </conditionalFormatting>
  <conditionalFormatting sqref="J11">
    <cfRule type="cellIs" dxfId="2548" priority="233" operator="greaterThanOrEqual">
      <formula>$E11</formula>
    </cfRule>
    <cfRule type="cellIs" dxfId="2547" priority="232" operator="lessThan">
      <formula>$E11</formula>
    </cfRule>
  </conditionalFormatting>
  <conditionalFormatting sqref="J12">
    <cfRule type="cellIs" dxfId="2546" priority="205" operator="greaterThanOrEqual">
      <formula>I12</formula>
    </cfRule>
    <cfRule type="cellIs" dxfId="2545" priority="204" operator="equal">
      <formula>0</formula>
    </cfRule>
    <cfRule type="cellIs" dxfId="2544" priority="206" operator="lessThan">
      <formula>I12</formula>
    </cfRule>
  </conditionalFormatting>
  <conditionalFormatting sqref="J13">
    <cfRule type="cellIs" dxfId="2543" priority="212" operator="greaterThanOrEqual">
      <formula>I13</formula>
    </cfRule>
    <cfRule type="cellIs" dxfId="2542" priority="211" operator="lessThan">
      <formula>I13</formula>
    </cfRule>
  </conditionalFormatting>
  <conditionalFormatting sqref="J13:J15">
    <cfRule type="cellIs" dxfId="2541" priority="94" operator="equal">
      <formula>0</formula>
    </cfRule>
  </conditionalFormatting>
  <conditionalFormatting sqref="J14">
    <cfRule type="cellIs" dxfId="2540" priority="96" operator="greaterThanOrEqual">
      <formula>I14</formula>
    </cfRule>
    <cfRule type="cellIs" dxfId="2539" priority="95" operator="lessThan">
      <formula>I14</formula>
    </cfRule>
  </conditionalFormatting>
  <conditionalFormatting sqref="J16">
    <cfRule type="cellIs" dxfId="2538" priority="222" operator="equal">
      <formula>0</formula>
    </cfRule>
    <cfRule type="cellIs" dxfId="2537" priority="224" operator="lessThan">
      <formula>I16</formula>
    </cfRule>
    <cfRule type="cellIs" dxfId="2536" priority="223" operator="greaterThanOrEqual">
      <formula>I16</formula>
    </cfRule>
  </conditionalFormatting>
  <conditionalFormatting sqref="J17">
    <cfRule type="cellIs" dxfId="2535" priority="227" operator="greaterThanOrEqual">
      <formula>I17</formula>
    </cfRule>
    <cfRule type="cellIs" dxfId="2534" priority="226" operator="lessThan">
      <formula>I17</formula>
    </cfRule>
  </conditionalFormatting>
  <conditionalFormatting sqref="J17:J18">
    <cfRule type="cellIs" dxfId="2533" priority="82" operator="equal">
      <formula>0</formula>
    </cfRule>
  </conditionalFormatting>
  <conditionalFormatting sqref="J18">
    <cfRule type="cellIs" dxfId="2532" priority="84" operator="greaterThanOrEqual">
      <formula>I18</formula>
    </cfRule>
    <cfRule type="cellIs" dxfId="2531" priority="83" operator="lessThan">
      <formula>I18</formula>
    </cfRule>
  </conditionalFormatting>
  <conditionalFormatting sqref="J20">
    <cfRule type="cellIs" dxfId="2530" priority="200" operator="lessThan">
      <formula>I20</formula>
    </cfRule>
    <cfRule type="cellIs" dxfId="2529" priority="199" operator="greaterThanOrEqual">
      <formula>I20</formula>
    </cfRule>
    <cfRule type="cellIs" dxfId="2528" priority="198" operator="equal">
      <formula>0</formula>
    </cfRule>
  </conditionalFormatting>
  <conditionalFormatting sqref="J21">
    <cfRule type="cellIs" dxfId="2527" priority="220" operator="lessThan">
      <formula>I21</formula>
    </cfRule>
    <cfRule type="cellIs" dxfId="2526" priority="221" operator="greaterThanOrEqual">
      <formula>I21</formula>
    </cfRule>
  </conditionalFormatting>
  <conditionalFormatting sqref="J21:J22">
    <cfRule type="cellIs" dxfId="2525" priority="76" operator="equal">
      <formula>0</formula>
    </cfRule>
  </conditionalFormatting>
  <conditionalFormatting sqref="J22">
    <cfRule type="cellIs" dxfId="2524" priority="77" operator="lessThan">
      <formula>I22</formula>
    </cfRule>
    <cfRule type="cellIs" dxfId="2523" priority="78" operator="greaterThanOrEqual">
      <formula>I22</formula>
    </cfRule>
  </conditionalFormatting>
  <conditionalFormatting sqref="J24">
    <cfRule type="cellIs" dxfId="2522" priority="918" operator="equal">
      <formula>0</formula>
    </cfRule>
    <cfRule type="cellIs" dxfId="2521" priority="919" operator="greaterThanOrEqual">
      <formula>I24</formula>
    </cfRule>
    <cfRule type="cellIs" dxfId="2520" priority="920" operator="lessThan">
      <formula>I24</formula>
    </cfRule>
  </conditionalFormatting>
  <conditionalFormatting sqref="J25">
    <cfRule type="cellIs" dxfId="2519" priority="908" operator="greaterThanOrEqual">
      <formula>I25</formula>
    </cfRule>
    <cfRule type="cellIs" dxfId="2518" priority="906" operator="equal">
      <formula>0</formula>
    </cfRule>
    <cfRule type="cellIs" dxfId="2517" priority="907" operator="lessThan">
      <formula>I25</formula>
    </cfRule>
  </conditionalFormatting>
  <conditionalFormatting sqref="J26">
    <cfRule type="cellIs" dxfId="2516" priority="911" operator="greaterThan">
      <formula>I26</formula>
    </cfRule>
    <cfRule type="cellIs" dxfId="2515" priority="910" operator="lessThanOrEqual">
      <formula>I26</formula>
    </cfRule>
    <cfRule type="cellIs" dxfId="2514" priority="909" operator="equal">
      <formula>0</formula>
    </cfRule>
  </conditionalFormatting>
  <conditionalFormatting sqref="J27:J30">
    <cfRule type="cellIs" dxfId="2513" priority="895" operator="lessThan">
      <formula>$E27</formula>
    </cfRule>
    <cfRule type="cellIs" dxfId="2512" priority="896" operator="greaterThanOrEqual">
      <formula>$E27</formula>
    </cfRule>
    <cfRule type="cellIs" dxfId="2511" priority="894" operator="equal">
      <formula>0</formula>
    </cfRule>
  </conditionalFormatting>
  <conditionalFormatting sqref="J32">
    <cfRule type="cellIs" dxfId="2510" priority="1000" operator="lessThan">
      <formula>I32</formula>
    </cfRule>
    <cfRule type="cellIs" dxfId="2509" priority="1001" operator="greaterThanOrEqual">
      <formula>I32</formula>
    </cfRule>
  </conditionalFormatting>
  <conditionalFormatting sqref="J32:J33">
    <cfRule type="cellIs" dxfId="2508" priority="999" operator="equal">
      <formula>0</formula>
    </cfRule>
  </conditionalFormatting>
  <conditionalFormatting sqref="J33">
    <cfRule type="cellIs" dxfId="2507" priority="1004" operator="greaterThanOrEqual">
      <formula>I33</formula>
    </cfRule>
    <cfRule type="cellIs" dxfId="2506" priority="1003" operator="lessThan">
      <formula>I33</formula>
    </cfRule>
  </conditionalFormatting>
  <conditionalFormatting sqref="J35">
    <cfRule type="cellIs" dxfId="2505" priority="997" operator="lessThan">
      <formula>I35</formula>
    </cfRule>
    <cfRule type="cellIs" dxfId="2504" priority="998" operator="greaterThanOrEqual">
      <formula>I35</formula>
    </cfRule>
  </conditionalFormatting>
  <conditionalFormatting sqref="J35:J36">
    <cfRule type="cellIs" dxfId="2503" priority="990" operator="equal">
      <formula>0</formula>
    </cfRule>
  </conditionalFormatting>
  <conditionalFormatting sqref="J36">
    <cfRule type="cellIs" dxfId="2502" priority="992" operator="greaterThanOrEqual">
      <formula>I36</formula>
    </cfRule>
    <cfRule type="cellIs" dxfId="2501" priority="991" operator="lessThan">
      <formula>I36</formula>
    </cfRule>
  </conditionalFormatting>
  <conditionalFormatting sqref="J37">
    <cfRule type="cellIs" dxfId="2500" priority="1081" operator="lessThan">
      <formula>$E37</formula>
    </cfRule>
    <cfRule type="cellIs" dxfId="2499" priority="1080" operator="equal">
      <formula>0</formula>
    </cfRule>
    <cfRule type="cellIs" dxfId="2498" priority="1082" operator="greaterThanOrEqual">
      <formula>$E37</formula>
    </cfRule>
  </conditionalFormatting>
  <conditionalFormatting sqref="J38:J40">
    <cfRule type="cellIs" dxfId="2497" priority="978" operator="equal">
      <formula>0</formula>
    </cfRule>
    <cfRule type="cellIs" dxfId="2496" priority="980" operator="greaterThanOrEqual">
      <formula>I38</formula>
    </cfRule>
    <cfRule type="cellIs" dxfId="2495" priority="979" operator="lessThan">
      <formula>I38</formula>
    </cfRule>
  </conditionalFormatting>
  <conditionalFormatting sqref="J46">
    <cfRule type="cellIs" dxfId="2494" priority="1074" operator="equal">
      <formula>0</formula>
    </cfRule>
    <cfRule type="cellIs" dxfId="2493" priority="1075" operator="lessThan">
      <formula>I46</formula>
    </cfRule>
    <cfRule type="cellIs" dxfId="2492" priority="1076" operator="greaterThanOrEqual">
      <formula>I46</formula>
    </cfRule>
  </conditionalFormatting>
  <conditionalFormatting sqref="J47:J51">
    <cfRule type="cellIs" dxfId="2491" priority="45" operator="greaterThanOrEqual">
      <formula>I47</formula>
    </cfRule>
    <cfRule type="cellIs" dxfId="2490" priority="44" operator="lessThan">
      <formula>I47</formula>
    </cfRule>
    <cfRule type="cellIs" dxfId="2489" priority="43" operator="equal">
      <formula>0</formula>
    </cfRule>
  </conditionalFormatting>
  <conditionalFormatting sqref="J50:J51">
    <cfRule type="cellIs" dxfId="2488" priority="7" operator="equal">
      <formula>0</formula>
    </cfRule>
    <cfRule type="cellIs" dxfId="2487" priority="9" operator="greaterThanOrEqual">
      <formula>I50</formula>
    </cfRule>
    <cfRule type="cellIs" dxfId="2486" priority="8" operator="lessThan">
      <formula>I50</formula>
    </cfRule>
  </conditionalFormatting>
  <conditionalFormatting sqref="J52:J53">
    <cfRule type="cellIs" dxfId="2485" priority="972" operator="equal">
      <formula>0</formula>
    </cfRule>
    <cfRule type="cellIs" dxfId="2484" priority="974" operator="greaterThan">
      <formula>I52</formula>
    </cfRule>
    <cfRule type="cellIs" dxfId="2483" priority="973" operator="lessThanOrEqual">
      <formula>I52</formula>
    </cfRule>
  </conditionalFormatting>
  <conditionalFormatting sqref="J54">
    <cfRule type="cellIs" dxfId="2482" priority="1064" operator="greaterThanOrEqual">
      <formula>$E54</formula>
    </cfRule>
    <cfRule type="cellIs" dxfId="2481" priority="1063" operator="lessThan">
      <formula>$E54</formula>
    </cfRule>
    <cfRule type="cellIs" dxfId="2480" priority="1062" operator="equal">
      <formula>0</formula>
    </cfRule>
  </conditionalFormatting>
  <conditionalFormatting sqref="J55:J58">
    <cfRule type="cellIs" dxfId="2479" priority="832" operator="lessThan">
      <formula>I55</formula>
    </cfRule>
    <cfRule type="cellIs" dxfId="2478" priority="833" operator="greaterThanOrEqual">
      <formula>I55</formula>
    </cfRule>
    <cfRule type="cellIs" dxfId="2477" priority="831" operator="equal">
      <formula>0</formula>
    </cfRule>
  </conditionalFormatting>
  <conditionalFormatting sqref="J59">
    <cfRule type="cellIs" dxfId="2476" priority="1055" operator="greaterThanOrEqual">
      <formula>I59</formula>
    </cfRule>
    <cfRule type="cellIs" dxfId="2475" priority="1053" operator="equal">
      <formula>0</formula>
    </cfRule>
    <cfRule type="cellIs" dxfId="2474" priority="1054" operator="lessThan">
      <formula>I59</formula>
    </cfRule>
  </conditionalFormatting>
  <conditionalFormatting sqref="J60:J63">
    <cfRule type="cellIs" dxfId="2473" priority="803" operator="greaterThanOrEqual">
      <formula>I60</formula>
    </cfRule>
    <cfRule type="cellIs" dxfId="2472" priority="802" operator="lessThan">
      <formula>I60</formula>
    </cfRule>
  </conditionalFormatting>
  <conditionalFormatting sqref="J60:J64">
    <cfRule type="cellIs" dxfId="2471" priority="801" operator="equal">
      <formula>0</formula>
    </cfRule>
  </conditionalFormatting>
  <conditionalFormatting sqref="J64">
    <cfRule type="cellIs" dxfId="2470" priority="1012" operator="lessThan">
      <formula>I64</formula>
    </cfRule>
    <cfRule type="cellIs" dxfId="2469" priority="1013" operator="greaterThanOrEqual">
      <formula>I64</formula>
    </cfRule>
  </conditionalFormatting>
  <conditionalFormatting sqref="J65">
    <cfRule type="cellIs" dxfId="2468" priority="1044" operator="equal">
      <formula>0</formula>
    </cfRule>
    <cfRule type="cellIs" dxfId="2467" priority="1045" operator="lessThan">
      <formula>$E65</formula>
    </cfRule>
    <cfRule type="cellIs" dxfId="2466" priority="1046" operator="greaterThanOrEqual">
      <formula>$E65</formula>
    </cfRule>
  </conditionalFormatting>
  <conditionalFormatting sqref="J66:J69">
    <cfRule type="cellIs" dxfId="2465" priority="819" operator="equal">
      <formula>0</formula>
    </cfRule>
    <cfRule type="cellIs" dxfId="2464" priority="821" operator="greaterThanOrEqual">
      <formula>I66</formula>
    </cfRule>
    <cfRule type="cellIs" dxfId="2463" priority="820" operator="lessThan">
      <formula>I66</formula>
    </cfRule>
  </conditionalFormatting>
  <conditionalFormatting sqref="J71">
    <cfRule type="cellIs" dxfId="2462" priority="728" operator="equal">
      <formula>0</formula>
    </cfRule>
    <cfRule type="cellIs" dxfId="2461" priority="730" operator="greaterThanOrEqual">
      <formula>I71</formula>
    </cfRule>
    <cfRule type="cellIs" dxfId="2460" priority="729" operator="lessThan">
      <formula>I71</formula>
    </cfRule>
  </conditionalFormatting>
  <conditionalFormatting sqref="J73:J74">
    <cfRule type="cellIs" dxfId="2459" priority="723" operator="lessThan">
      <formula>I73</formula>
    </cfRule>
    <cfRule type="cellIs" dxfId="2458" priority="722" operator="equal">
      <formula>0</formula>
    </cfRule>
    <cfRule type="cellIs" dxfId="2457" priority="724" operator="greaterThanOrEqual">
      <formula>I73</formula>
    </cfRule>
  </conditionalFormatting>
  <conditionalFormatting sqref="J75">
    <cfRule type="cellIs" dxfId="2456" priority="1032" operator="equal">
      <formula>0</formula>
    </cfRule>
    <cfRule type="cellIs" dxfId="2455" priority="1034" operator="greaterThanOrEqual">
      <formula>$E75</formula>
    </cfRule>
    <cfRule type="cellIs" dxfId="2454" priority="1033" operator="lessThan">
      <formula>$E75</formula>
    </cfRule>
  </conditionalFormatting>
  <conditionalFormatting sqref="J76:J79">
    <cfRule type="cellIs" dxfId="2453" priority="946" operator="lessThan">
      <formula>I76</formula>
    </cfRule>
    <cfRule type="cellIs" dxfId="2452" priority="947" operator="greaterThanOrEqual">
      <formula>I76</formula>
    </cfRule>
  </conditionalFormatting>
  <conditionalFormatting sqref="J76:J81">
    <cfRule type="cellIs" dxfId="2451" priority="719" operator="equal">
      <formula>0</formula>
    </cfRule>
  </conditionalFormatting>
  <conditionalFormatting sqref="J80">
    <cfRule type="cellIs" dxfId="2450" priority="732" operator="lessThan">
      <formula>I80</formula>
    </cfRule>
    <cfRule type="cellIs" dxfId="2449" priority="733" operator="greaterThanOrEqual">
      <formula>I80</formula>
    </cfRule>
  </conditionalFormatting>
  <conditionalFormatting sqref="J81">
    <cfRule type="cellIs" dxfId="2448" priority="721" operator="greaterThanOrEqual">
      <formula>I81</formula>
    </cfRule>
    <cfRule type="cellIs" dxfId="2447" priority="720" operator="lessThan">
      <formula>I81</formula>
    </cfRule>
  </conditionalFormatting>
  <conditionalFormatting sqref="J82">
    <cfRule type="cellIs" dxfId="2446" priority="924" operator="equal">
      <formula>0</formula>
    </cfRule>
    <cfRule type="cellIs" dxfId="2445" priority="926" operator="greaterThanOrEqual">
      <formula>$E82</formula>
    </cfRule>
    <cfRule type="cellIs" dxfId="2444" priority="925" operator="lessThan">
      <formula>$E82</formula>
    </cfRule>
  </conditionalFormatting>
  <conditionalFormatting sqref="J83:J86">
    <cfRule type="cellIs" dxfId="2443" priority="807" operator="equal">
      <formula>0</formula>
    </cfRule>
    <cfRule type="cellIs" dxfId="2442" priority="808" operator="lessThan">
      <formula>I83</formula>
    </cfRule>
    <cfRule type="cellIs" dxfId="2441" priority="809" operator="greaterThanOrEqual">
      <formula>I83</formula>
    </cfRule>
  </conditionalFormatting>
  <conditionalFormatting sqref="J92">
    <cfRule type="cellIs" dxfId="2440" priority="891" operator="equal">
      <formula>0</formula>
    </cfRule>
    <cfRule type="cellIs" dxfId="2439" priority="893" operator="greaterThanOrEqual">
      <formula>I92</formula>
    </cfRule>
    <cfRule type="cellIs" dxfId="2438" priority="892" operator="lessThan">
      <formula>I92</formula>
    </cfRule>
  </conditionalFormatting>
  <conditionalFormatting sqref="J93:J102">
    <cfRule type="cellIs" dxfId="2437" priority="713" operator="equal">
      <formula>0</formula>
    </cfRule>
    <cfRule type="cellIs" dxfId="2436" priority="715" operator="greaterThanOrEqual">
      <formula>I93</formula>
    </cfRule>
    <cfRule type="cellIs" dxfId="2435" priority="714" operator="lessThan">
      <formula>I93</formula>
    </cfRule>
  </conditionalFormatting>
  <conditionalFormatting sqref="K7">
    <cfRule type="cellIs" dxfId="2434" priority="195" operator="equal">
      <formula>"Introducir resultado"</formula>
    </cfRule>
    <cfRule type="cellIs" dxfId="2433" priority="196" operator="equal">
      <formula>"Meta Conseguida"</formula>
    </cfRule>
    <cfRule type="cellIs" dxfId="2432" priority="197" operator="equal">
      <formula>"Meta non Conseguida"</formula>
    </cfRule>
  </conditionalFormatting>
  <conditionalFormatting sqref="K8">
    <cfRule type="cellIs" dxfId="2431" priority="218" operator="equal">
      <formula>"Ningunha Meta Alcanzada"</formula>
    </cfRule>
    <cfRule type="cellIs" dxfId="2430" priority="217" operator="equal">
      <formula>"Meta Parcialmente Alcanzada"</formula>
    </cfRule>
    <cfRule type="cellIs" dxfId="2429" priority="216" operator="equal">
      <formula>"Meta Totalmente Alcanzada"</formula>
    </cfRule>
  </conditionalFormatting>
  <conditionalFormatting sqref="K9:K10">
    <cfRule type="cellIs" dxfId="2428" priority="194" operator="equal">
      <formula>"Meta non Conseguida"</formula>
    </cfRule>
    <cfRule type="cellIs" dxfId="2427" priority="192" operator="equal">
      <formula>"Introducir resultado"</formula>
    </cfRule>
    <cfRule type="cellIs" dxfId="2426" priority="193" operator="equal">
      <formula>"Meta Conseguida"</formula>
    </cfRule>
  </conditionalFormatting>
  <conditionalFormatting sqref="K12">
    <cfRule type="cellIs" dxfId="2425" priority="209" operator="equal">
      <formula>"Ningunha Meta Alcanzada"</formula>
    </cfRule>
    <cfRule type="cellIs" dxfId="2424" priority="208" operator="equal">
      <formula>"Meta Parcialmente Alcanzada"</formula>
    </cfRule>
    <cfRule type="cellIs" dxfId="2423" priority="207" operator="equal">
      <formula>"Meta Totalmente Alcanzada"</formula>
    </cfRule>
  </conditionalFormatting>
  <conditionalFormatting sqref="K13:K14">
    <cfRule type="cellIs" dxfId="2422" priority="188" operator="equal">
      <formula>"Meta non Conseguida"</formula>
    </cfRule>
    <cfRule type="cellIs" dxfId="2421" priority="187" operator="equal">
      <formula>"Meta Conseguida"</formula>
    </cfRule>
  </conditionalFormatting>
  <conditionalFormatting sqref="K13:K15">
    <cfRule type="cellIs" dxfId="2420" priority="182" operator="equal">
      <formula>"Introducir resultado"</formula>
    </cfRule>
  </conditionalFormatting>
  <conditionalFormatting sqref="K15">
    <cfRule type="cellIs" dxfId="2419" priority="184" operator="equal">
      <formula>"Meta no Conseguida"</formula>
    </cfRule>
    <cfRule type="cellIs" dxfId="2418" priority="183" operator="equal">
      <formula>"Resultado Introducido"</formula>
    </cfRule>
  </conditionalFormatting>
  <conditionalFormatting sqref="K16">
    <cfRule type="cellIs" dxfId="2417" priority="234" operator="equal">
      <formula>"Meta Totalmente Alcanzada"</formula>
    </cfRule>
    <cfRule type="cellIs" dxfId="2416" priority="235" operator="equal">
      <formula>"Meta Parcialmente Alcanzada"</formula>
    </cfRule>
    <cfRule type="cellIs" dxfId="2415" priority="236" operator="equal">
      <formula>"Ningunha Meta Alcanzada"</formula>
    </cfRule>
  </conditionalFormatting>
  <conditionalFormatting sqref="K17:K18">
    <cfRule type="cellIs" dxfId="2414" priority="178" operator="equal">
      <formula>"Meta non Conseguida"</formula>
    </cfRule>
    <cfRule type="cellIs" dxfId="2413" priority="177" operator="equal">
      <formula>"Meta Conseguida"</formula>
    </cfRule>
    <cfRule type="cellIs" dxfId="2412" priority="176" operator="equal">
      <formula>"Introducir resultado"</formula>
    </cfRule>
  </conditionalFormatting>
  <conditionalFormatting sqref="K20">
    <cfRule type="cellIs" dxfId="2411" priority="201" operator="equal">
      <formula>"Meta Totalmente Alcanzada"</formula>
    </cfRule>
    <cfRule type="cellIs" dxfId="2410" priority="203" operator="equal">
      <formula>"Ningunha Meta Alcanzada"</formula>
    </cfRule>
    <cfRule type="cellIs" dxfId="2409" priority="202" operator="equal">
      <formula>"Meta Parcialmente Alcanzada"</formula>
    </cfRule>
  </conditionalFormatting>
  <conditionalFormatting sqref="K21:K22">
    <cfRule type="cellIs" dxfId="2408" priority="170" operator="equal">
      <formula>"Introducir resultado"</formula>
    </cfRule>
    <cfRule type="cellIs" dxfId="2407" priority="172" operator="equal">
      <formula>"Meta non Conseguida"</formula>
    </cfRule>
    <cfRule type="cellIs" dxfId="2406" priority="171" operator="equal">
      <formula>"Meta Conseguida"</formula>
    </cfRule>
  </conditionalFormatting>
  <conditionalFormatting sqref="K24">
    <cfRule type="cellIs" dxfId="2405" priority="915" operator="equal">
      <formula>"Meta Totalmente Alcanzada"</formula>
    </cfRule>
    <cfRule type="cellIs" dxfId="2404" priority="917" operator="equal">
      <formula>"Ningunha Meta Alcanzada"</formula>
    </cfRule>
    <cfRule type="cellIs" dxfId="2403" priority="916" operator="equal">
      <formula>"Meta Parcialmente Alcanzada"</formula>
    </cfRule>
  </conditionalFormatting>
  <conditionalFormatting sqref="K25:K30">
    <cfRule type="cellIs" dxfId="2402" priority="766" operator="equal">
      <formula>"Meta non Conseguida"</formula>
    </cfRule>
    <cfRule type="cellIs" dxfId="2401" priority="765" operator="equal">
      <formula>"Meta Conseguida"</formula>
    </cfRule>
    <cfRule type="cellIs" dxfId="2400" priority="764" operator="equal">
      <formula>"Introducir resultado"</formula>
    </cfRule>
  </conditionalFormatting>
  <conditionalFormatting sqref="K32:K33">
    <cfRule type="cellIs" dxfId="2399" priority="763" operator="equal">
      <formula>"Meta non Conseguida"</formula>
    </cfRule>
    <cfRule type="cellIs" dxfId="2398" priority="762" operator="equal">
      <formula>"Meta Conseguida"</formula>
    </cfRule>
    <cfRule type="cellIs" dxfId="2397" priority="761" operator="equal">
      <formula>"Introducir resultado"</formula>
    </cfRule>
  </conditionalFormatting>
  <conditionalFormatting sqref="K35:K36">
    <cfRule type="cellIs" dxfId="2396" priority="771" operator="equal">
      <formula>"Meta Conseguida"</formula>
    </cfRule>
    <cfRule type="cellIs" dxfId="2395" priority="772" operator="equal">
      <formula>"Meta non Conseguida"</formula>
    </cfRule>
    <cfRule type="cellIs" dxfId="2394" priority="770" operator="equal">
      <formula>"Introducir resultado"</formula>
    </cfRule>
  </conditionalFormatting>
  <conditionalFormatting sqref="K37">
    <cfRule type="cellIs" dxfId="2393" priority="1028" operator="equal">
      <formula>"Ningunha Meta Alcanzada"</formula>
    </cfRule>
    <cfRule type="cellIs" dxfId="2392" priority="1026" operator="equal">
      <formula>"Meta Totalmente Alcanzada"</formula>
    </cfRule>
    <cfRule type="cellIs" dxfId="2391" priority="1027" operator="equal">
      <formula>"Meta Parcialmente Alcanzada"</formula>
    </cfRule>
  </conditionalFormatting>
  <conditionalFormatting sqref="K38:K40">
    <cfRule type="cellIs" dxfId="2390" priority="983" operator="equal">
      <formula>"Meta non Conseguida"</formula>
    </cfRule>
    <cfRule type="cellIs" dxfId="2389" priority="982" operator="equal">
      <formula>"Meta Conseguida"</formula>
    </cfRule>
  </conditionalFormatting>
  <conditionalFormatting sqref="K38:K41">
    <cfRule type="cellIs" dxfId="2388" priority="975" operator="equal">
      <formula>"Introducir resultado"</formula>
    </cfRule>
  </conditionalFormatting>
  <conditionalFormatting sqref="K41">
    <cfRule type="cellIs" dxfId="2387" priority="977" operator="equal">
      <formula>"Meta no Conseguida"</formula>
    </cfRule>
    <cfRule type="cellIs" dxfId="2386" priority="976" operator="equal">
      <formula>"Indicador Completado"</formula>
    </cfRule>
  </conditionalFormatting>
  <conditionalFormatting sqref="K46">
    <cfRule type="cellIs" dxfId="2385" priority="1023" operator="equal">
      <formula>"Meta Totalmente Alcanzada"</formula>
    </cfRule>
    <cfRule type="cellIs" dxfId="2384" priority="1024" operator="equal">
      <formula>"Meta Parcialmente Alcanzada"</formula>
    </cfRule>
    <cfRule type="cellIs" dxfId="2383" priority="1025" operator="equal">
      <formula>"Ningunha Meta Alcanzada"</formula>
    </cfRule>
  </conditionalFormatting>
  <conditionalFormatting sqref="K47">
    <cfRule type="cellIs" dxfId="2382" priority="1079" operator="equal">
      <formula>"Meta noN Conseguida"</formula>
    </cfRule>
  </conditionalFormatting>
  <conditionalFormatting sqref="K47:K53">
    <cfRule type="cellIs" dxfId="2381" priority="11" operator="equal">
      <formula>"Meta Conseguida"</formula>
    </cfRule>
    <cfRule type="cellIs" dxfId="2380" priority="10" operator="equal">
      <formula>"Introducir resultado"</formula>
    </cfRule>
  </conditionalFormatting>
  <conditionalFormatting sqref="K48:K53">
    <cfRule type="cellIs" dxfId="2379" priority="12" operator="equal">
      <formula>"Meta non Conseguida"</formula>
    </cfRule>
  </conditionalFormatting>
  <conditionalFormatting sqref="K54">
    <cfRule type="cellIs" dxfId="2378" priority="1021" operator="equal">
      <formula>"Meta Parcialmente Alcanzada"</formula>
    </cfRule>
    <cfRule type="cellIs" dxfId="2377" priority="1022" operator="equal">
      <formula>"Ningunha Meta Alcanzada"</formula>
    </cfRule>
    <cfRule type="cellIs" dxfId="2376" priority="1020" operator="equal">
      <formula>"Meta Totalmente Alcanzada"</formula>
    </cfRule>
  </conditionalFormatting>
  <conditionalFormatting sqref="K55:K58">
    <cfRule type="cellIs" dxfId="2375" priority="1029" operator="equal">
      <formula>"Introducir resultado"</formula>
    </cfRule>
    <cfRule type="cellIs" dxfId="2374" priority="1031" operator="equal">
      <formula>"Meta non Conseguida"</formula>
    </cfRule>
    <cfRule type="cellIs" dxfId="2373" priority="1030" operator="equal">
      <formula>"Meta Conseguida"</formula>
    </cfRule>
  </conditionalFormatting>
  <conditionalFormatting sqref="K59">
    <cfRule type="cellIs" dxfId="2372" priority="1057" operator="equal">
      <formula>"Meta Parcialmente Alcanzada"</formula>
    </cfRule>
    <cfRule type="cellIs" dxfId="2371" priority="1058" operator="equal">
      <formula>"Ningunha Meta Alcanzada"</formula>
    </cfRule>
    <cfRule type="cellIs" dxfId="2370" priority="1056" operator="equal">
      <formula>"Meta Totalmente Alcanzada"</formula>
    </cfRule>
  </conditionalFormatting>
  <conditionalFormatting sqref="K60:K64">
    <cfRule type="cellIs" dxfId="2369" priority="755" operator="equal">
      <formula>"Introducir resultado"</formula>
    </cfRule>
    <cfRule type="cellIs" dxfId="2368" priority="756" operator="equal">
      <formula>"Meta Conseguida"</formula>
    </cfRule>
    <cfRule type="cellIs" dxfId="2367" priority="757" operator="equal">
      <formula>"Meta non Conseguida"</formula>
    </cfRule>
  </conditionalFormatting>
  <conditionalFormatting sqref="K65">
    <cfRule type="cellIs" dxfId="2366" priority="1047" operator="equal">
      <formula>"Meta Totalmente Alcanzada"</formula>
    </cfRule>
    <cfRule type="cellIs" dxfId="2365" priority="1048" operator="equal">
      <formula>"Meta Parcialmente Alcanzada"</formula>
    </cfRule>
    <cfRule type="cellIs" dxfId="2364" priority="1049" operator="equal">
      <formula>"Ningunha Meta Alcanzada"</formula>
    </cfRule>
  </conditionalFormatting>
  <conditionalFormatting sqref="K66:K69">
    <cfRule type="cellIs" dxfId="2363" priority="970" operator="equal">
      <formula>"Meta Conseguida"</formula>
    </cfRule>
    <cfRule type="cellIs" dxfId="2362" priority="971" operator="equal">
      <formula>"Meta non Conseguida"</formula>
    </cfRule>
  </conditionalFormatting>
  <conditionalFormatting sqref="K66:K74">
    <cfRule type="cellIs" dxfId="2361" priority="740" operator="equal">
      <formula>"Introducir resultado"</formula>
    </cfRule>
  </conditionalFormatting>
  <conditionalFormatting sqref="K70">
    <cfRule type="cellIs" dxfId="2360" priority="753" operator="equal">
      <formula>"Indicador Completado"</formula>
    </cfRule>
    <cfRule type="cellIs" dxfId="2359" priority="754" operator="equal">
      <formula>"Meta no Conseguida"</formula>
    </cfRule>
  </conditionalFormatting>
  <conditionalFormatting sqref="K71">
    <cfRule type="cellIs" dxfId="2358" priority="747" operator="equal">
      <formula>"Meta Conseguida"</formula>
    </cfRule>
    <cfRule type="cellIs" dxfId="2357" priority="748" operator="equal">
      <formula>"Meta non Conseguida"</formula>
    </cfRule>
  </conditionalFormatting>
  <conditionalFormatting sqref="K72">
    <cfRule type="cellIs" dxfId="2356" priority="751" operator="equal">
      <formula>"Meta no Conseguida"</formula>
    </cfRule>
    <cfRule type="cellIs" dxfId="2355" priority="750" operator="equal">
      <formula>"Indicador Completado"</formula>
    </cfRule>
  </conditionalFormatting>
  <conditionalFormatting sqref="K73:K74">
    <cfRule type="cellIs" dxfId="2354" priority="741" operator="equal">
      <formula>"Meta Conseguida"</formula>
    </cfRule>
    <cfRule type="cellIs" dxfId="2353" priority="742" operator="equal">
      <formula>"Meta non Conseguida"</formula>
    </cfRule>
  </conditionalFormatting>
  <conditionalFormatting sqref="K75">
    <cfRule type="cellIs" dxfId="2352" priority="1037" operator="equal">
      <formula>"Ningunha Meta Alcanzada"</formula>
    </cfRule>
    <cfRule type="cellIs" dxfId="2351" priority="1036" operator="equal">
      <formula>"Meta Parcialmente Alcanzada"</formula>
    </cfRule>
    <cfRule type="cellIs" dxfId="2350" priority="1035" operator="equal">
      <formula>"Meta Totalmente Alcanzada"</formula>
    </cfRule>
  </conditionalFormatting>
  <conditionalFormatting sqref="K76:K81">
    <cfRule type="cellIs" dxfId="2349" priority="736" operator="equal">
      <formula>"Meta non Conseguida"</formula>
    </cfRule>
    <cfRule type="cellIs" dxfId="2348" priority="735" operator="equal">
      <formula>"Meta Conseguida"</formula>
    </cfRule>
    <cfRule type="cellIs" dxfId="2347" priority="734" operator="equal">
      <formula>"Introducir resultado"</formula>
    </cfRule>
  </conditionalFormatting>
  <conditionalFormatting sqref="K82">
    <cfRule type="cellIs" dxfId="2346" priority="929" operator="equal">
      <formula>"Ningunha Meta Alcanzada"</formula>
    </cfRule>
    <cfRule type="cellIs" dxfId="2345" priority="928" operator="equal">
      <formula>"Meta Parcialmente Alcanzada"</formula>
    </cfRule>
    <cfRule type="cellIs" dxfId="2344" priority="927" operator="equal">
      <formula>"Meta Totalmente Alcanzada"</formula>
    </cfRule>
  </conditionalFormatting>
  <conditionalFormatting sqref="K83:K86">
    <cfRule type="cellIs" dxfId="2343" priority="923" operator="equal">
      <formula>"Meta non Conseguida"</formula>
    </cfRule>
    <cfRule type="cellIs" dxfId="2342" priority="922" operator="equal">
      <formula>"Meta Conseguida"</formula>
    </cfRule>
  </conditionalFormatting>
  <conditionalFormatting sqref="K83:K88">
    <cfRule type="cellIs" dxfId="2341" priority="716" operator="equal">
      <formula>"Introducir resultado"</formula>
    </cfRule>
  </conditionalFormatting>
  <conditionalFormatting sqref="K87:K88">
    <cfRule type="cellIs" dxfId="2340" priority="717" operator="equal">
      <formula>"Indicador Completado"</formula>
    </cfRule>
    <cfRule type="cellIs" dxfId="2339" priority="718" operator="equal">
      <formula>"Meta no Conseguida"</formula>
    </cfRule>
  </conditionalFormatting>
  <conditionalFormatting sqref="K92">
    <cfRule type="cellIs" dxfId="2338" priority="888" operator="equal">
      <formula>"Meta Totalmente Alcanzada"</formula>
    </cfRule>
    <cfRule type="cellIs" dxfId="2337" priority="890" operator="equal">
      <formula>"Ningunha Meta Alcanzada"</formula>
    </cfRule>
    <cfRule type="cellIs" dxfId="2336" priority="889" operator="equal">
      <formula>"Meta Parcialmente Alcanzada"</formula>
    </cfRule>
  </conditionalFormatting>
  <conditionalFormatting sqref="K93:K102">
    <cfRule type="cellIs" dxfId="2335" priority="712" operator="equal">
      <formula>"Meta non Conseguida"</formula>
    </cfRule>
    <cfRule type="cellIs" dxfId="2334" priority="711" operator="equal">
      <formula>"Meta Conseguida"</formula>
    </cfRule>
    <cfRule type="cellIs" dxfId="2333" priority="710" operator="equal">
      <formula>"Introducir resultado"</formula>
    </cfRule>
  </conditionalFormatting>
  <conditionalFormatting sqref="N7">
    <cfRule type="cellIs" dxfId="2332" priority="168" operator="lessThan">
      <formula>M7</formula>
    </cfRule>
    <cfRule type="cellIs" dxfId="2331" priority="167" operator="equal">
      <formula>0</formula>
    </cfRule>
    <cfRule type="cellIs" dxfId="2330" priority="169" operator="greaterThanOrEqual">
      <formula>M7</formula>
    </cfRule>
  </conditionalFormatting>
  <conditionalFormatting sqref="N8">
    <cfRule type="cellIs" dxfId="2329" priority="141" operator="greaterThanOrEqual">
      <formula>M8</formula>
    </cfRule>
    <cfRule type="cellIs" dxfId="2328" priority="142" operator="lessThan">
      <formula>M8</formula>
    </cfRule>
    <cfRule type="cellIs" dxfId="2327" priority="140" operator="equal">
      <formula>0</formula>
    </cfRule>
  </conditionalFormatting>
  <conditionalFormatting sqref="N9">
    <cfRule type="cellIs" dxfId="2326" priority="156" operator="lessThan">
      <formula>M9</formula>
    </cfRule>
    <cfRule type="cellIs" dxfId="2325" priority="157" operator="greaterThanOrEqual">
      <formula>M9</formula>
    </cfRule>
  </conditionalFormatting>
  <conditionalFormatting sqref="N9:N11">
    <cfRule type="cellIs" dxfId="2324" priority="85" operator="equal">
      <formula>0</formula>
    </cfRule>
  </conditionalFormatting>
  <conditionalFormatting sqref="N10">
    <cfRule type="cellIs" dxfId="2323" priority="87" operator="greaterThanOrEqual">
      <formula>M10</formula>
    </cfRule>
    <cfRule type="cellIs" dxfId="2322" priority="86" operator="lessThan">
      <formula>M10</formula>
    </cfRule>
  </conditionalFormatting>
  <conditionalFormatting sqref="N11">
    <cfRule type="cellIs" dxfId="2321" priority="159" operator="lessThan">
      <formula>$E11</formula>
    </cfRule>
    <cfRule type="cellIs" dxfId="2320" priority="160" operator="greaterThanOrEqual">
      <formula>$E11</formula>
    </cfRule>
  </conditionalFormatting>
  <conditionalFormatting sqref="N12">
    <cfRule type="cellIs" dxfId="2319" priority="133" operator="lessThan">
      <formula>M12</formula>
    </cfRule>
    <cfRule type="cellIs" dxfId="2318" priority="132" operator="greaterThanOrEqual">
      <formula>M12</formula>
    </cfRule>
    <cfRule type="cellIs" dxfId="2317" priority="131" operator="equal">
      <formula>0</formula>
    </cfRule>
  </conditionalFormatting>
  <conditionalFormatting sqref="N13">
    <cfRule type="cellIs" dxfId="2316" priority="138" operator="lessThan">
      <formula>M13</formula>
    </cfRule>
    <cfRule type="cellIs" dxfId="2315" priority="139" operator="greaterThanOrEqual">
      <formula>M13</formula>
    </cfRule>
  </conditionalFormatting>
  <conditionalFormatting sqref="N13:N15">
    <cfRule type="cellIs" dxfId="2314" priority="91" operator="equal">
      <formula>0</formula>
    </cfRule>
  </conditionalFormatting>
  <conditionalFormatting sqref="N14">
    <cfRule type="cellIs" dxfId="2313" priority="93" operator="greaterThanOrEqual">
      <formula>M14</formula>
    </cfRule>
    <cfRule type="cellIs" dxfId="2312" priority="92" operator="lessThan">
      <formula>M14</formula>
    </cfRule>
  </conditionalFormatting>
  <conditionalFormatting sqref="N16">
    <cfRule type="cellIs" dxfId="2311" priority="151" operator="lessThan">
      <formula>M16</formula>
    </cfRule>
    <cfRule type="cellIs" dxfId="2310" priority="150" operator="greaterThanOrEqual">
      <formula>M16</formula>
    </cfRule>
    <cfRule type="cellIs" dxfId="2309" priority="149" operator="equal">
      <formula>0</formula>
    </cfRule>
  </conditionalFormatting>
  <conditionalFormatting sqref="N17">
    <cfRule type="cellIs" dxfId="2308" priority="154" operator="greaterThanOrEqual">
      <formula>M17</formula>
    </cfRule>
    <cfRule type="cellIs" dxfId="2307" priority="153" operator="lessThan">
      <formula>M17</formula>
    </cfRule>
  </conditionalFormatting>
  <conditionalFormatting sqref="N17:N18">
    <cfRule type="cellIs" dxfId="2306" priority="79" operator="equal">
      <formula>0</formula>
    </cfRule>
  </conditionalFormatting>
  <conditionalFormatting sqref="N18">
    <cfRule type="cellIs" dxfId="2305" priority="81" operator="greaterThanOrEqual">
      <formula>M18</formula>
    </cfRule>
    <cfRule type="cellIs" dxfId="2304" priority="80" operator="lessThan">
      <formula>M18</formula>
    </cfRule>
  </conditionalFormatting>
  <conditionalFormatting sqref="N20">
    <cfRule type="cellIs" dxfId="2303" priority="125" operator="equal">
      <formula>0</formula>
    </cfRule>
    <cfRule type="cellIs" dxfId="2302" priority="126" operator="greaterThanOrEqual">
      <formula>M20</formula>
    </cfRule>
    <cfRule type="cellIs" dxfId="2301" priority="127" operator="lessThan">
      <formula>M20</formula>
    </cfRule>
  </conditionalFormatting>
  <conditionalFormatting sqref="N21">
    <cfRule type="cellIs" dxfId="2300" priority="148" operator="greaterThanOrEqual">
      <formula>M21</formula>
    </cfRule>
    <cfRule type="cellIs" dxfId="2299" priority="147" operator="lessThan">
      <formula>M21</formula>
    </cfRule>
  </conditionalFormatting>
  <conditionalFormatting sqref="N21:N22">
    <cfRule type="cellIs" dxfId="2298" priority="73" operator="equal">
      <formula>0</formula>
    </cfRule>
  </conditionalFormatting>
  <conditionalFormatting sqref="N22">
    <cfRule type="cellIs" dxfId="2297" priority="75" operator="greaterThanOrEqual">
      <formula>M22</formula>
    </cfRule>
    <cfRule type="cellIs" dxfId="2296" priority="74" operator="lessThan">
      <formula>M22</formula>
    </cfRule>
  </conditionalFormatting>
  <conditionalFormatting sqref="N24">
    <cfRule type="cellIs" dxfId="2295" priority="536" operator="equal">
      <formula>0</formula>
    </cfRule>
    <cfRule type="cellIs" dxfId="2294" priority="538" operator="lessThan">
      <formula>M24</formula>
    </cfRule>
    <cfRule type="cellIs" dxfId="2293" priority="537" operator="greaterThanOrEqual">
      <formula>M24</formula>
    </cfRule>
  </conditionalFormatting>
  <conditionalFormatting sqref="N25">
    <cfRule type="cellIs" dxfId="2292" priority="526" operator="greaterThanOrEqual">
      <formula>M25</formula>
    </cfRule>
    <cfRule type="cellIs" dxfId="2291" priority="525" operator="lessThan">
      <formula>M25</formula>
    </cfRule>
    <cfRule type="cellIs" dxfId="2290" priority="524" operator="equal">
      <formula>0</formula>
    </cfRule>
  </conditionalFormatting>
  <conditionalFormatting sqref="N26">
    <cfRule type="cellIs" dxfId="2289" priority="527" operator="equal">
      <formula>0</formula>
    </cfRule>
    <cfRule type="cellIs" dxfId="2288" priority="528" operator="lessThanOrEqual">
      <formula>M26</formula>
    </cfRule>
    <cfRule type="cellIs" dxfId="2287" priority="529" operator="greaterThan">
      <formula>M26</formula>
    </cfRule>
  </conditionalFormatting>
  <conditionalFormatting sqref="N27:N30">
    <cfRule type="cellIs" dxfId="2286" priority="514" operator="greaterThanOrEqual">
      <formula>$E27</formula>
    </cfRule>
    <cfRule type="cellIs" dxfId="2285" priority="512" operator="equal">
      <formula>0</formula>
    </cfRule>
    <cfRule type="cellIs" dxfId="2284" priority="513" operator="lessThan">
      <formula>$E27</formula>
    </cfRule>
  </conditionalFormatting>
  <conditionalFormatting sqref="N32">
    <cfRule type="cellIs" dxfId="2283" priority="619" operator="greaterThanOrEqual">
      <formula>M32</formula>
    </cfRule>
    <cfRule type="cellIs" dxfId="2282" priority="618" operator="lessThan">
      <formula>M32</formula>
    </cfRule>
  </conditionalFormatting>
  <conditionalFormatting sqref="N32:N33">
    <cfRule type="cellIs" dxfId="2281" priority="617" operator="equal">
      <formula>0</formula>
    </cfRule>
  </conditionalFormatting>
  <conditionalFormatting sqref="N33">
    <cfRule type="cellIs" dxfId="2280" priority="621" operator="lessThan">
      <formula>M33</formula>
    </cfRule>
    <cfRule type="cellIs" dxfId="2279" priority="622" operator="greaterThanOrEqual">
      <formula>M33</formula>
    </cfRule>
  </conditionalFormatting>
  <conditionalFormatting sqref="N35">
    <cfRule type="cellIs" dxfId="2278" priority="616" operator="greaterThanOrEqual">
      <formula>M35</formula>
    </cfRule>
    <cfRule type="cellIs" dxfId="2277" priority="615" operator="lessThan">
      <formula>M35</formula>
    </cfRule>
  </conditionalFormatting>
  <conditionalFormatting sqref="N35:N36">
    <cfRule type="cellIs" dxfId="2276" priority="608" operator="equal">
      <formula>0</formula>
    </cfRule>
  </conditionalFormatting>
  <conditionalFormatting sqref="N36">
    <cfRule type="cellIs" dxfId="2275" priority="610" operator="greaterThanOrEqual">
      <formula>M36</formula>
    </cfRule>
    <cfRule type="cellIs" dxfId="2274" priority="609" operator="lessThan">
      <formula>M36</formula>
    </cfRule>
  </conditionalFormatting>
  <conditionalFormatting sqref="N37">
    <cfRule type="cellIs" dxfId="2273" priority="699" operator="lessThan">
      <formula>$E37</formula>
    </cfRule>
    <cfRule type="cellIs" dxfId="2272" priority="700" operator="greaterThanOrEqual">
      <formula>$E37</formula>
    </cfRule>
    <cfRule type="cellIs" dxfId="2271" priority="698" operator="equal">
      <formula>0</formula>
    </cfRule>
  </conditionalFormatting>
  <conditionalFormatting sqref="N38:N40">
    <cfRule type="cellIs" dxfId="2270" priority="598" operator="greaterThanOrEqual">
      <formula>M38</formula>
    </cfRule>
    <cfRule type="cellIs" dxfId="2269" priority="596" operator="equal">
      <formula>0</formula>
    </cfRule>
    <cfRule type="cellIs" dxfId="2268" priority="597" operator="lessThan">
      <formula>M38</formula>
    </cfRule>
  </conditionalFormatting>
  <conditionalFormatting sqref="N46">
    <cfRule type="cellIs" dxfId="2267" priority="694" operator="greaterThanOrEqual">
      <formula>M46</formula>
    </cfRule>
    <cfRule type="cellIs" dxfId="2266" priority="692" operator="equal">
      <formula>0</formula>
    </cfRule>
    <cfRule type="cellIs" dxfId="2265" priority="693" operator="lessThan">
      <formula>M46</formula>
    </cfRule>
  </conditionalFormatting>
  <conditionalFormatting sqref="N47:N51">
    <cfRule type="cellIs" dxfId="2264" priority="38" operator="lessThan">
      <formula>M47</formula>
    </cfRule>
    <cfRule type="cellIs" dxfId="2263" priority="39" operator="greaterThanOrEqual">
      <formula>M47</formula>
    </cfRule>
    <cfRule type="cellIs" dxfId="2262" priority="37" operator="equal">
      <formula>0</formula>
    </cfRule>
  </conditionalFormatting>
  <conditionalFormatting sqref="N50:N51">
    <cfRule type="cellIs" dxfId="2261" priority="2" operator="lessThan">
      <formula>M50</formula>
    </cfRule>
    <cfRule type="cellIs" dxfId="2260" priority="3" operator="greaterThanOrEqual">
      <formula>M50</formula>
    </cfRule>
    <cfRule type="cellIs" dxfId="2259" priority="1" operator="equal">
      <formula>0</formula>
    </cfRule>
  </conditionalFormatting>
  <conditionalFormatting sqref="N52:N53">
    <cfRule type="cellIs" dxfId="2258" priority="590" operator="equal">
      <formula>0</formula>
    </cfRule>
    <cfRule type="cellIs" dxfId="2257" priority="592" operator="greaterThan">
      <formula>M52</formula>
    </cfRule>
    <cfRule type="cellIs" dxfId="2256" priority="591" operator="lessThanOrEqual">
      <formula>M52</formula>
    </cfRule>
  </conditionalFormatting>
  <conditionalFormatting sqref="N54">
    <cfRule type="cellIs" dxfId="2255" priority="680" operator="equal">
      <formula>0</formula>
    </cfRule>
    <cfRule type="cellIs" dxfId="2254" priority="682" operator="greaterThanOrEqual">
      <formula>$E54</formula>
    </cfRule>
    <cfRule type="cellIs" dxfId="2253" priority="681" operator="lessThan">
      <formula>$E54</formula>
    </cfRule>
  </conditionalFormatting>
  <conditionalFormatting sqref="N55:N58">
    <cfRule type="cellIs" dxfId="2252" priority="451" operator="greaterThanOrEqual">
      <formula>M55</formula>
    </cfRule>
    <cfRule type="cellIs" dxfId="2251" priority="450" operator="lessThan">
      <formula>M55</formula>
    </cfRule>
    <cfRule type="cellIs" dxfId="2250" priority="449" operator="equal">
      <formula>0</formula>
    </cfRule>
  </conditionalFormatting>
  <conditionalFormatting sqref="N59">
    <cfRule type="cellIs" dxfId="2249" priority="671" operator="equal">
      <formula>0</formula>
    </cfRule>
    <cfRule type="cellIs" dxfId="2248" priority="673" operator="greaterThanOrEqual">
      <formula>M59</formula>
    </cfRule>
    <cfRule type="cellIs" dxfId="2247" priority="672" operator="lessThan">
      <formula>M59</formula>
    </cfRule>
  </conditionalFormatting>
  <conditionalFormatting sqref="N60:N63">
    <cfRule type="cellIs" dxfId="2246" priority="420" operator="lessThan">
      <formula>M60</formula>
    </cfRule>
    <cfRule type="cellIs" dxfId="2245" priority="421" operator="greaterThanOrEqual">
      <formula>M60</formula>
    </cfRule>
  </conditionalFormatting>
  <conditionalFormatting sqref="N60:N64">
    <cfRule type="cellIs" dxfId="2244" priority="419" operator="equal">
      <formula>0</formula>
    </cfRule>
  </conditionalFormatting>
  <conditionalFormatting sqref="N64">
    <cfRule type="cellIs" dxfId="2243" priority="631" operator="greaterThanOrEqual">
      <formula>M64</formula>
    </cfRule>
    <cfRule type="cellIs" dxfId="2242" priority="630" operator="lessThan">
      <formula>M64</formula>
    </cfRule>
  </conditionalFormatting>
  <conditionalFormatting sqref="N65">
    <cfRule type="cellIs" dxfId="2241" priority="663" operator="lessThan">
      <formula>$E65</formula>
    </cfRule>
    <cfRule type="cellIs" dxfId="2240" priority="662" operator="equal">
      <formula>0</formula>
    </cfRule>
    <cfRule type="cellIs" dxfId="2239" priority="664" operator="greaterThanOrEqual">
      <formula>$E65</formula>
    </cfRule>
  </conditionalFormatting>
  <conditionalFormatting sqref="N66:N69">
    <cfRule type="cellIs" dxfId="2238" priority="439" operator="greaterThanOrEqual">
      <formula>M66</formula>
    </cfRule>
    <cfRule type="cellIs" dxfId="2237" priority="438" operator="lessThan">
      <formula>M66</formula>
    </cfRule>
    <cfRule type="cellIs" dxfId="2236" priority="437" operator="equal">
      <formula>0</formula>
    </cfRule>
  </conditionalFormatting>
  <conditionalFormatting sqref="N71">
    <cfRule type="cellIs" dxfId="2235" priority="348" operator="greaterThanOrEqual">
      <formula>M71</formula>
    </cfRule>
    <cfRule type="cellIs" dxfId="2234" priority="346" operator="equal">
      <formula>0</formula>
    </cfRule>
    <cfRule type="cellIs" dxfId="2233" priority="347" operator="lessThan">
      <formula>M71</formula>
    </cfRule>
  </conditionalFormatting>
  <conditionalFormatting sqref="N73:N74">
    <cfRule type="cellIs" dxfId="2232" priority="340" operator="equal">
      <formula>0</formula>
    </cfRule>
    <cfRule type="cellIs" dxfId="2231" priority="341" operator="lessThan">
      <formula>M73</formula>
    </cfRule>
    <cfRule type="cellIs" dxfId="2230" priority="342" operator="greaterThanOrEqual">
      <formula>M73</formula>
    </cfRule>
  </conditionalFormatting>
  <conditionalFormatting sqref="N75">
    <cfRule type="cellIs" dxfId="2229" priority="650" operator="equal">
      <formula>0</formula>
    </cfRule>
    <cfRule type="cellIs" dxfId="2228" priority="652" operator="greaterThanOrEqual">
      <formula>$E75</formula>
    </cfRule>
    <cfRule type="cellIs" dxfId="2227" priority="651" operator="lessThan">
      <formula>$E75</formula>
    </cfRule>
  </conditionalFormatting>
  <conditionalFormatting sqref="N76:N79">
    <cfRule type="cellIs" dxfId="2226" priority="565" operator="greaterThanOrEqual">
      <formula>M76</formula>
    </cfRule>
    <cfRule type="cellIs" dxfId="2225" priority="564" operator="lessThan">
      <formula>M76</formula>
    </cfRule>
  </conditionalFormatting>
  <conditionalFormatting sqref="N76:N81">
    <cfRule type="cellIs" dxfId="2224" priority="337" operator="equal">
      <formula>0</formula>
    </cfRule>
  </conditionalFormatting>
  <conditionalFormatting sqref="N80">
    <cfRule type="cellIs" dxfId="2223" priority="351" operator="greaterThanOrEqual">
      <formula>M80</formula>
    </cfRule>
    <cfRule type="cellIs" dxfId="2222" priority="350" operator="lessThan">
      <formula>M80</formula>
    </cfRule>
  </conditionalFormatting>
  <conditionalFormatting sqref="N81">
    <cfRule type="cellIs" dxfId="2221" priority="339" operator="greaterThanOrEqual">
      <formula>M81</formula>
    </cfRule>
    <cfRule type="cellIs" dxfId="2220" priority="338" operator="lessThan">
      <formula>M81</formula>
    </cfRule>
  </conditionalFormatting>
  <conditionalFormatting sqref="N82">
    <cfRule type="cellIs" dxfId="2219" priority="542" operator="equal">
      <formula>0</formula>
    </cfRule>
    <cfRule type="cellIs" dxfId="2218" priority="543" operator="lessThan">
      <formula>$E82</formula>
    </cfRule>
    <cfRule type="cellIs" dxfId="2217" priority="544" operator="greaterThanOrEqual">
      <formula>$E82</formula>
    </cfRule>
  </conditionalFormatting>
  <conditionalFormatting sqref="N83:N86">
    <cfRule type="cellIs" dxfId="2216" priority="427" operator="greaterThanOrEqual">
      <formula>M83</formula>
    </cfRule>
    <cfRule type="cellIs" dxfId="2215" priority="425" operator="equal">
      <formula>0</formula>
    </cfRule>
    <cfRule type="cellIs" dxfId="2214" priority="426" operator="lessThan">
      <formula>M83</formula>
    </cfRule>
  </conditionalFormatting>
  <conditionalFormatting sqref="N92">
    <cfRule type="cellIs" dxfId="2213" priority="511" operator="greaterThanOrEqual">
      <formula>M92</formula>
    </cfRule>
    <cfRule type="cellIs" dxfId="2212" priority="509" operator="equal">
      <formula>0</formula>
    </cfRule>
    <cfRule type="cellIs" dxfId="2211" priority="510" operator="lessThan">
      <formula>M92</formula>
    </cfRule>
  </conditionalFormatting>
  <conditionalFormatting sqref="N93:N102">
    <cfRule type="cellIs" dxfId="2210" priority="331" operator="equal">
      <formula>0</formula>
    </cfRule>
    <cfRule type="cellIs" dxfId="2209" priority="332" operator="lessThan">
      <formula>M93</formula>
    </cfRule>
    <cfRule type="cellIs" dxfId="2208" priority="333" operator="greaterThanOrEqual">
      <formula>M93</formula>
    </cfRule>
  </conditionalFormatting>
  <conditionalFormatting sqref="O7">
    <cfRule type="cellIs" dxfId="2207" priority="124" operator="equal">
      <formula>"Meta non Conseguida"</formula>
    </cfRule>
    <cfRule type="cellIs" dxfId="2206" priority="122" operator="equal">
      <formula>"Introducir resultado"</formula>
    </cfRule>
    <cfRule type="cellIs" dxfId="2205" priority="123" operator="equal">
      <formula>"Meta Conseguida"</formula>
    </cfRule>
  </conditionalFormatting>
  <conditionalFormatting sqref="O8">
    <cfRule type="cellIs" dxfId="2204" priority="144" operator="equal">
      <formula>"Meta Parcialmente Alcanzada"</formula>
    </cfRule>
    <cfRule type="cellIs" dxfId="2203" priority="145" operator="equal">
      <formula>"Ningunha Meta Alcanzada"</formula>
    </cfRule>
    <cfRule type="cellIs" dxfId="2202" priority="143" operator="equal">
      <formula>"Meta Totalmente Alcanzada"</formula>
    </cfRule>
  </conditionalFormatting>
  <conditionalFormatting sqref="O9:O10">
    <cfRule type="cellIs" dxfId="2201" priority="119" operator="equal">
      <formula>"Introducir resultado"</formula>
    </cfRule>
    <cfRule type="cellIs" dxfId="2200" priority="120" operator="equal">
      <formula>"Meta Conseguida"</formula>
    </cfRule>
    <cfRule type="cellIs" dxfId="2199" priority="121" operator="equal">
      <formula>"Meta non Conseguida"</formula>
    </cfRule>
  </conditionalFormatting>
  <conditionalFormatting sqref="O12">
    <cfRule type="cellIs" dxfId="2198" priority="136" operator="equal">
      <formula>"Ningunha Meta Alcanzada"</formula>
    </cfRule>
    <cfRule type="cellIs" dxfId="2197" priority="134" operator="equal">
      <formula>"Meta Totalmente Alcanzada"</formula>
    </cfRule>
    <cfRule type="cellIs" dxfId="2196" priority="135" operator="equal">
      <formula>"Meta Parcialmente Alcanzada"</formula>
    </cfRule>
  </conditionalFormatting>
  <conditionalFormatting sqref="O13:O14">
    <cfRule type="cellIs" dxfId="2195" priority="115" operator="equal">
      <formula>"Meta non Conseguida"</formula>
    </cfRule>
    <cfRule type="cellIs" dxfId="2194" priority="114" operator="equal">
      <formula>"Meta Conseguida"</formula>
    </cfRule>
  </conditionalFormatting>
  <conditionalFormatting sqref="O13:O15">
    <cfRule type="cellIs" dxfId="2193" priority="109" operator="equal">
      <formula>"Introducir resultado"</formula>
    </cfRule>
  </conditionalFormatting>
  <conditionalFormatting sqref="O15">
    <cfRule type="cellIs" dxfId="2192" priority="110" operator="equal">
      <formula>"Resultado Introducido"</formula>
    </cfRule>
    <cfRule type="cellIs" dxfId="2191" priority="111" operator="equal">
      <formula>"Meta no Conseguida"</formula>
    </cfRule>
  </conditionalFormatting>
  <conditionalFormatting sqref="O16">
    <cfRule type="cellIs" dxfId="2190" priority="162" operator="equal">
      <formula>"Meta Parcialmente Alcanzada"</formula>
    </cfRule>
    <cfRule type="cellIs" dxfId="2189" priority="161" operator="equal">
      <formula>"Meta Totalmente Alcanzada"</formula>
    </cfRule>
    <cfRule type="cellIs" dxfId="2188" priority="163" operator="equal">
      <formula>"Ningunha Meta Alcanzada"</formula>
    </cfRule>
  </conditionalFormatting>
  <conditionalFormatting sqref="O17:O18">
    <cfRule type="cellIs" dxfId="2187" priority="103" operator="equal">
      <formula>"Introducir resultado"</formula>
    </cfRule>
    <cfRule type="cellIs" dxfId="2186" priority="105" operator="equal">
      <formula>"Meta non Conseguida"</formula>
    </cfRule>
    <cfRule type="cellIs" dxfId="2185" priority="104" operator="equal">
      <formula>"Meta Conseguida"</formula>
    </cfRule>
  </conditionalFormatting>
  <conditionalFormatting sqref="O20">
    <cfRule type="cellIs" dxfId="2184" priority="128" operator="equal">
      <formula>"Meta Totalmente Alcanzada"</formula>
    </cfRule>
    <cfRule type="cellIs" dxfId="2183" priority="130" operator="equal">
      <formula>"Ningunha Meta Alcanzada"</formula>
    </cfRule>
    <cfRule type="cellIs" dxfId="2182" priority="129" operator="equal">
      <formula>"Meta Parcialmente Alcanzada"</formula>
    </cfRule>
  </conditionalFormatting>
  <conditionalFormatting sqref="O21:O22">
    <cfRule type="cellIs" dxfId="2181" priority="98" operator="equal">
      <formula>"Meta Conseguida"</formula>
    </cfRule>
    <cfRule type="cellIs" dxfId="2180" priority="97" operator="equal">
      <formula>"Introducir resultado"</formula>
    </cfRule>
    <cfRule type="cellIs" dxfId="2179" priority="99" operator="equal">
      <formula>"Meta non Conseguida"</formula>
    </cfRule>
  </conditionalFormatting>
  <conditionalFormatting sqref="O24">
    <cfRule type="cellIs" dxfId="2178" priority="534" operator="equal">
      <formula>"Meta Parcialmente Alcanzada"</formula>
    </cfRule>
    <cfRule type="cellIs" dxfId="2177" priority="535" operator="equal">
      <formula>"Ningunha Meta Alcanzada"</formula>
    </cfRule>
    <cfRule type="cellIs" dxfId="2176" priority="533" operator="equal">
      <formula>"Meta Totalmente Alcanzada"</formula>
    </cfRule>
  </conditionalFormatting>
  <conditionalFormatting sqref="O25:O30">
    <cfRule type="cellIs" dxfId="2175" priority="384" operator="equal">
      <formula>"Meta non Conseguida"</formula>
    </cfRule>
    <cfRule type="cellIs" dxfId="2174" priority="382" operator="equal">
      <formula>"Introducir resultado"</formula>
    </cfRule>
    <cfRule type="cellIs" dxfId="2173" priority="383" operator="equal">
      <formula>"Meta Conseguida"</formula>
    </cfRule>
  </conditionalFormatting>
  <conditionalFormatting sqref="O32:O33">
    <cfRule type="cellIs" dxfId="2172" priority="381" operator="equal">
      <formula>"Meta non Conseguida"</formula>
    </cfRule>
    <cfRule type="cellIs" dxfId="2171" priority="380" operator="equal">
      <formula>"Meta Conseguida"</formula>
    </cfRule>
    <cfRule type="cellIs" dxfId="2170" priority="379" operator="equal">
      <formula>"Introducir resultado"</formula>
    </cfRule>
  </conditionalFormatting>
  <conditionalFormatting sqref="O35:O36">
    <cfRule type="cellIs" dxfId="2169" priority="390" operator="equal">
      <formula>"Meta non Conseguida"</formula>
    </cfRule>
    <cfRule type="cellIs" dxfId="2168" priority="389" operator="equal">
      <formula>"Meta Conseguida"</formula>
    </cfRule>
    <cfRule type="cellIs" dxfId="2167" priority="388" operator="equal">
      <formula>"Introducir resultado"</formula>
    </cfRule>
  </conditionalFormatting>
  <conditionalFormatting sqref="O37">
    <cfRule type="cellIs" dxfId="2166" priority="644" operator="equal">
      <formula>"Meta Totalmente Alcanzada"</formula>
    </cfRule>
    <cfRule type="cellIs" dxfId="2165" priority="645" operator="equal">
      <formula>"Meta Parcialmente Alcanzada"</formula>
    </cfRule>
    <cfRule type="cellIs" dxfId="2164" priority="646" operator="equal">
      <formula>"Ningunha Meta Alcanzada"</formula>
    </cfRule>
  </conditionalFormatting>
  <conditionalFormatting sqref="O38:O40">
    <cfRule type="cellIs" dxfId="2163" priority="600" operator="equal">
      <formula>"Meta Conseguida"</formula>
    </cfRule>
    <cfRule type="cellIs" dxfId="2162" priority="601" operator="equal">
      <formula>"Meta non Conseguida"</formula>
    </cfRule>
  </conditionalFormatting>
  <conditionalFormatting sqref="O38:O41">
    <cfRule type="cellIs" dxfId="2161" priority="593" operator="equal">
      <formula>"Introducir resultado"</formula>
    </cfRule>
  </conditionalFormatting>
  <conditionalFormatting sqref="O41">
    <cfRule type="cellIs" dxfId="2160" priority="595" operator="equal">
      <formula>"Meta no Conseguida"</formula>
    </cfRule>
    <cfRule type="cellIs" dxfId="2159" priority="594" operator="equal">
      <formula>"Indicador Completado"</formula>
    </cfRule>
  </conditionalFormatting>
  <conditionalFormatting sqref="O46">
    <cfRule type="cellIs" dxfId="2158" priority="641" operator="equal">
      <formula>"Meta Totalmente Alcanzada"</formula>
    </cfRule>
    <cfRule type="cellIs" dxfId="2157" priority="642" operator="equal">
      <formula>"Meta Parcialmente Alcanzada"</formula>
    </cfRule>
    <cfRule type="cellIs" dxfId="2156" priority="643" operator="equal">
      <formula>"Ningunha Meta Alcanzada"</formula>
    </cfRule>
  </conditionalFormatting>
  <conditionalFormatting sqref="O47">
    <cfRule type="cellIs" dxfId="2155" priority="697" operator="equal">
      <formula>"Meta noN Conseguida"</formula>
    </cfRule>
  </conditionalFormatting>
  <conditionalFormatting sqref="O47:O53">
    <cfRule type="cellIs" dxfId="2154" priority="5" operator="equal">
      <formula>"Meta Conseguida"</formula>
    </cfRule>
    <cfRule type="cellIs" dxfId="2153" priority="4" operator="equal">
      <formula>"Introducir resultado"</formula>
    </cfRule>
  </conditionalFormatting>
  <conditionalFormatting sqref="O48:O53">
    <cfRule type="cellIs" dxfId="2152" priority="6" operator="equal">
      <formula>"Meta non Conseguida"</formula>
    </cfRule>
  </conditionalFormatting>
  <conditionalFormatting sqref="O54">
    <cfRule type="cellIs" dxfId="2151" priority="638" operator="equal">
      <formula>"Meta Totalmente Alcanzada"</formula>
    </cfRule>
    <cfRule type="cellIs" dxfId="2150" priority="639" operator="equal">
      <formula>"Meta Parcialmente Alcanzada"</formula>
    </cfRule>
    <cfRule type="cellIs" dxfId="2149" priority="640" operator="equal">
      <formula>"Ningunha Meta Alcanzada"</formula>
    </cfRule>
  </conditionalFormatting>
  <conditionalFormatting sqref="O55:O58">
    <cfRule type="cellIs" dxfId="2148" priority="648" operator="equal">
      <formula>"Meta Conseguida"</formula>
    </cfRule>
    <cfRule type="cellIs" dxfId="2147" priority="649" operator="equal">
      <formula>"Meta non Conseguida"</formula>
    </cfRule>
    <cfRule type="cellIs" dxfId="2146" priority="647" operator="equal">
      <formula>"Introducir resultado"</formula>
    </cfRule>
  </conditionalFormatting>
  <conditionalFormatting sqref="O59">
    <cfRule type="cellIs" dxfId="2145" priority="675" operator="equal">
      <formula>"Meta Parcialmente Alcanzada"</formula>
    </cfRule>
    <cfRule type="cellIs" dxfId="2144" priority="674" operator="equal">
      <formula>"Meta Totalmente Alcanzada"</formula>
    </cfRule>
    <cfRule type="cellIs" dxfId="2143" priority="676" operator="equal">
      <formula>"Ningunha Meta Alcanzada"</formula>
    </cfRule>
  </conditionalFormatting>
  <conditionalFormatting sqref="O60:O64">
    <cfRule type="cellIs" dxfId="2142" priority="373" operator="equal">
      <formula>"Introducir resultado"</formula>
    </cfRule>
    <cfRule type="cellIs" dxfId="2141" priority="374" operator="equal">
      <formula>"Meta Conseguida"</formula>
    </cfRule>
    <cfRule type="cellIs" dxfId="2140" priority="375" operator="equal">
      <formula>"Meta non Conseguida"</formula>
    </cfRule>
  </conditionalFormatting>
  <conditionalFormatting sqref="O65">
    <cfRule type="cellIs" dxfId="2139" priority="667" operator="equal">
      <formula>"Ningunha Meta Alcanzada"</formula>
    </cfRule>
    <cfRule type="cellIs" dxfId="2138" priority="665" operator="equal">
      <formula>"Meta Totalmente Alcanzada"</formula>
    </cfRule>
    <cfRule type="cellIs" dxfId="2137" priority="666" operator="equal">
      <formula>"Meta Parcialmente Alcanzada"</formula>
    </cfRule>
  </conditionalFormatting>
  <conditionalFormatting sqref="O66:O69">
    <cfRule type="cellIs" dxfId="2136" priority="589" operator="equal">
      <formula>"Meta non Conseguida"</formula>
    </cfRule>
    <cfRule type="cellIs" dxfId="2135" priority="588" operator="equal">
      <formula>"Meta Conseguida"</formula>
    </cfRule>
  </conditionalFormatting>
  <conditionalFormatting sqref="O66:O74">
    <cfRule type="cellIs" dxfId="2134" priority="358" operator="equal">
      <formula>"Introducir resultado"</formula>
    </cfRule>
  </conditionalFormatting>
  <conditionalFormatting sqref="O70">
    <cfRule type="cellIs" dxfId="2133" priority="371" operator="equal">
      <formula>"Indicador Completado"</formula>
    </cfRule>
    <cfRule type="cellIs" dxfId="2132" priority="372" operator="equal">
      <formula>"Meta no Conseguida"</formula>
    </cfRule>
  </conditionalFormatting>
  <conditionalFormatting sqref="O71">
    <cfRule type="cellIs" dxfId="2131" priority="365" operator="equal">
      <formula>"Meta Conseguida"</formula>
    </cfRule>
    <cfRule type="cellIs" dxfId="2130" priority="366" operator="equal">
      <formula>"Meta non Conseguida"</formula>
    </cfRule>
  </conditionalFormatting>
  <conditionalFormatting sqref="O72">
    <cfRule type="cellIs" dxfId="2129" priority="368" operator="equal">
      <formula>"Indicador Completado"</formula>
    </cfRule>
    <cfRule type="cellIs" dxfId="2128" priority="369" operator="equal">
      <formula>"Meta no Conseguida"</formula>
    </cfRule>
  </conditionalFormatting>
  <conditionalFormatting sqref="O73:O74">
    <cfRule type="cellIs" dxfId="2127" priority="359" operator="equal">
      <formula>"Meta Conseguida"</formula>
    </cfRule>
    <cfRule type="cellIs" dxfId="2126" priority="360" operator="equal">
      <formula>"Meta non Conseguida"</formula>
    </cfRule>
  </conditionalFormatting>
  <conditionalFormatting sqref="O75">
    <cfRule type="cellIs" dxfId="2125" priority="655" operator="equal">
      <formula>"Ningunha Meta Alcanzada"</formula>
    </cfRule>
    <cfRule type="cellIs" dxfId="2124" priority="654" operator="equal">
      <formula>"Meta Parcialmente Alcanzada"</formula>
    </cfRule>
    <cfRule type="cellIs" dxfId="2123" priority="653" operator="equal">
      <formula>"Meta Totalmente Alcanzada"</formula>
    </cfRule>
  </conditionalFormatting>
  <conditionalFormatting sqref="O76:O81">
    <cfRule type="cellIs" dxfId="2122" priority="354" operator="equal">
      <formula>"Meta non Conseguida"</formula>
    </cfRule>
    <cfRule type="cellIs" dxfId="2121" priority="353" operator="equal">
      <formula>"Meta Conseguida"</formula>
    </cfRule>
    <cfRule type="cellIs" dxfId="2120" priority="352" operator="equal">
      <formula>"Introducir resultado"</formula>
    </cfRule>
  </conditionalFormatting>
  <conditionalFormatting sqref="O82">
    <cfRule type="cellIs" dxfId="2119" priority="545" operator="equal">
      <formula>"Meta Totalmente Alcanzada"</formula>
    </cfRule>
    <cfRule type="cellIs" dxfId="2118" priority="546" operator="equal">
      <formula>"Meta Parcialmente Alcanzada"</formula>
    </cfRule>
    <cfRule type="cellIs" dxfId="2117" priority="547" operator="equal">
      <formula>"Ningunha Meta Alcanzada"</formula>
    </cfRule>
  </conditionalFormatting>
  <conditionalFormatting sqref="O83:O86">
    <cfRule type="cellIs" dxfId="2116" priority="540" operator="equal">
      <formula>"Meta Conseguida"</formula>
    </cfRule>
    <cfRule type="cellIs" dxfId="2115" priority="541" operator="equal">
      <formula>"Meta non Conseguida"</formula>
    </cfRule>
  </conditionalFormatting>
  <conditionalFormatting sqref="O83:O88">
    <cfRule type="cellIs" dxfId="2114" priority="334" operator="equal">
      <formula>"Introducir resultado"</formula>
    </cfRule>
  </conditionalFormatting>
  <conditionalFormatting sqref="O87:O88">
    <cfRule type="cellIs" dxfId="2113" priority="336" operator="equal">
      <formula>"Meta no Conseguida"</formula>
    </cfRule>
    <cfRule type="cellIs" dxfId="2112" priority="335" operator="equal">
      <formula>"Indicador Completado"</formula>
    </cfRule>
  </conditionalFormatting>
  <conditionalFormatting sqref="O92">
    <cfRule type="cellIs" dxfId="2111" priority="506" operator="equal">
      <formula>"Meta Totalmente Alcanzada"</formula>
    </cfRule>
    <cfRule type="cellIs" dxfId="2110" priority="507" operator="equal">
      <formula>"Meta Parcialmente Alcanzada"</formula>
    </cfRule>
    <cfRule type="cellIs" dxfId="2109" priority="508" operator="equal">
      <formula>"Ningunha Meta Alcanzada"</formula>
    </cfRule>
  </conditionalFormatting>
  <conditionalFormatting sqref="O93:O102">
    <cfRule type="cellIs" dxfId="2108" priority="328" operator="equal">
      <formula>"Introducir resultado"</formula>
    </cfRule>
    <cfRule type="cellIs" dxfId="2107" priority="329" operator="equal">
      <formula>"Meta Conseguida"</formula>
    </cfRule>
    <cfRule type="cellIs" dxfId="2106" priority="330" operator="equal">
      <formula>"Meta non Conseguida"</formula>
    </cfRule>
  </conditionalFormatting>
  <hyperlinks>
    <hyperlink ref="D19" location="Anexos!F2" display="Anexos!F2" xr:uid="{00000000-0004-0000-0200-000000000000}"/>
    <hyperlink ref="D31" location="Anexos!Q2" display="Anexos!Q2" xr:uid="{00000000-0004-0000-0200-000001000000}"/>
    <hyperlink ref="D34" location="Anexos!Q2" display="Anexos!Q2" xr:uid="{00000000-0004-0000-0200-000002000000}"/>
  </hyperlinks>
  <pageMargins left="0.70866141732283505" right="0.70866141732283505" top="0.74803149606299202" bottom="0.74803149606299202" header="0.31496062992126" footer="0.31496062992126"/>
  <pageSetup paperSize="9" scale="51"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O105"/>
  <sheetViews>
    <sheetView zoomScale="85" zoomScaleNormal="85" workbookViewId="0">
      <pane ySplit="5" topLeftCell="A6" activePane="bottomLeft" state="frozen"/>
      <selection pane="bottomLeft" activeCell="D94" sqref="D94"/>
    </sheetView>
  </sheetViews>
  <sheetFormatPr baseColWidth="10" defaultColWidth="11.3984375" defaultRowHeight="14.25"/>
  <cols>
    <col min="1" max="1" width="5.73046875" style="3" customWidth="1"/>
    <col min="2" max="2" width="38.73046875" style="1" customWidth="1"/>
    <col min="3" max="3" width="33.73046875" style="1" customWidth="1"/>
    <col min="4" max="4" width="73.73046875" style="1" customWidth="1"/>
    <col min="5" max="5" width="12.73046875" style="3" customWidth="1"/>
    <col min="6" max="6" width="12.73046875" style="19" customWidth="1"/>
    <col min="7" max="7" width="26.73046875" style="1" customWidth="1"/>
    <col min="8" max="8" width="1.73046875" style="2" customWidth="1"/>
    <col min="9" max="10" width="12.73046875" style="2" customWidth="1"/>
    <col min="11" max="11" width="26.73046875" style="2" customWidth="1"/>
    <col min="12" max="12" width="1.73046875" style="2" customWidth="1"/>
    <col min="13" max="13" width="11.3984375" style="2"/>
    <col min="14" max="14" width="12.59765625" style="2" bestFit="1" customWidth="1"/>
    <col min="15" max="15" width="26.73046875" style="2" customWidth="1"/>
    <col min="16" max="16384" width="11.3984375" style="2"/>
  </cols>
  <sheetData>
    <row r="1" spans="1:15" ht="14.65" thickBot="1">
      <c r="E1" s="1"/>
      <c r="F1" s="1"/>
    </row>
    <row r="2" spans="1:15" s="1" customFormat="1" ht="29.25" customHeight="1" thickBot="1">
      <c r="A2" s="550" t="s">
        <v>279</v>
      </c>
      <c r="B2" s="551"/>
      <c r="C2" s="551"/>
      <c r="D2" s="551"/>
      <c r="E2" s="551"/>
      <c r="F2" s="551"/>
      <c r="G2" s="552"/>
    </row>
    <row r="3" spans="1:15" s="1" customFormat="1" ht="6" customHeight="1" thickBot="1">
      <c r="A3" s="64"/>
      <c r="B3" s="64"/>
      <c r="C3" s="64"/>
      <c r="D3" s="64"/>
      <c r="E3" s="64"/>
      <c r="F3" s="23"/>
      <c r="G3" s="64"/>
      <c r="I3" s="64"/>
      <c r="J3" s="23"/>
      <c r="K3" s="64"/>
    </row>
    <row r="4" spans="1:15" ht="36.75" customHeight="1" thickBot="1">
      <c r="A4" s="545" t="s">
        <v>163</v>
      </c>
      <c r="B4" s="546"/>
      <c r="C4" s="553" t="s">
        <v>105</v>
      </c>
      <c r="D4" s="549"/>
      <c r="E4" s="547" t="str">
        <f>+Centro!E4</f>
        <v>Curso X</v>
      </c>
      <c r="F4" s="548"/>
      <c r="G4" s="549"/>
      <c r="I4" s="547" t="str">
        <f>+Centro!I4</f>
        <v>Curso X+1</v>
      </c>
      <c r="J4" s="548"/>
      <c r="K4" s="549"/>
      <c r="M4" s="547" t="str">
        <f>+Centro!M4</f>
        <v>Curso X+2</v>
      </c>
      <c r="N4" s="548"/>
      <c r="O4" s="549"/>
    </row>
    <row r="5" spans="1:15" ht="39" customHeight="1" thickBot="1">
      <c r="A5" s="200" t="s">
        <v>164</v>
      </c>
      <c r="B5" s="200" t="s">
        <v>96</v>
      </c>
      <c r="C5" s="200" t="s">
        <v>106</v>
      </c>
      <c r="D5" s="441" t="s">
        <v>599</v>
      </c>
      <c r="E5" s="441" t="s">
        <v>1</v>
      </c>
      <c r="F5" s="442" t="s">
        <v>2</v>
      </c>
      <c r="G5" s="61" t="s">
        <v>290</v>
      </c>
      <c r="I5" s="441" t="s">
        <v>1</v>
      </c>
      <c r="J5" s="442" t="s">
        <v>2</v>
      </c>
      <c r="K5" s="61" t="s">
        <v>290</v>
      </c>
      <c r="M5" s="441" t="s">
        <v>1</v>
      </c>
      <c r="N5" s="442" t="s">
        <v>2</v>
      </c>
      <c r="O5" s="61" t="s">
        <v>290</v>
      </c>
    </row>
    <row r="6" spans="1:15" s="52" customFormat="1" ht="18.75" customHeight="1">
      <c r="A6" s="30" t="s">
        <v>0</v>
      </c>
      <c r="B6" s="31"/>
      <c r="C6" s="31"/>
      <c r="D6" s="443"/>
      <c r="E6" s="444"/>
      <c r="F6" s="444"/>
      <c r="G6" s="33"/>
      <c r="I6" s="444"/>
      <c r="J6" s="444"/>
      <c r="K6" s="33"/>
      <c r="M6" s="444"/>
      <c r="N6" s="444"/>
      <c r="O6" s="33"/>
    </row>
    <row r="7" spans="1:15" ht="52.5">
      <c r="A7" s="104" t="s">
        <v>186</v>
      </c>
      <c r="B7" s="96" t="s">
        <v>327</v>
      </c>
      <c r="C7" s="96" t="s">
        <v>357</v>
      </c>
      <c r="D7" s="513" t="s">
        <v>474</v>
      </c>
      <c r="E7" s="445"/>
      <c r="F7" s="446">
        <v>29</v>
      </c>
      <c r="G7" s="87" t="str">
        <f>+IF(AND(ISBLANK(E7),ISBLANK(F7)),"Introducir Meta e Resultado",IF(ISBLANK(E7),"Introducir Meta",IF(ISBLANK(F7),"Introducir Resultado",IF(F7&gt;=E7,"Meta Conseguida","Meta Non Conseguida"))))</f>
        <v>Introducir Meta</v>
      </c>
      <c r="I7" s="445"/>
      <c r="J7" s="446"/>
      <c r="K7" s="87" t="str">
        <f>+IF(AND(ISBLANK(I7),ISBLANK(J7)),"Introducir Meta e Resultado",IF(ISBLANK(I7),"Introducir Meta",IF(ISBLANK(J7),"Introducir Resultado",IF(J7&gt;=I7,"Meta Conseguida","Meta Non Conseguida"))))</f>
        <v>Introducir Meta e Resultado</v>
      </c>
      <c r="M7" s="445"/>
      <c r="N7" s="446"/>
      <c r="O7" s="87" t="str">
        <f>+IF(AND(ISBLANK(M7),ISBLANK(N7)),"Introducir Meta e Resultado",IF(ISBLANK(M7),"Introducir Meta",IF(ISBLANK(N7),"Introducir Resultado",IF(N7&gt;=M7,"Meta Conseguida","Meta Non Conseguida"))))</f>
        <v>Introducir Meta e Resultado</v>
      </c>
    </row>
    <row r="8" spans="1:15" ht="36">
      <c r="A8" s="108" t="s">
        <v>3</v>
      </c>
      <c r="B8" s="65" t="s">
        <v>83</v>
      </c>
      <c r="C8" s="65" t="s">
        <v>4</v>
      </c>
      <c r="D8" s="447" t="s">
        <v>386</v>
      </c>
      <c r="E8" s="184">
        <f>+COUNTA(E9:E10)</f>
        <v>0</v>
      </c>
      <c r="F8" s="433">
        <f>+COUNTIF(G9:G10,"Meta Conseguida")</f>
        <v>0</v>
      </c>
      <c r="G8" s="90" t="str">
        <f>+IF(F8=0,"Ningunha Meta Alcanzada",IF(F8&gt;=E8,"Meta Totalmente Alcanzada",IF(F8&gt;0,"Meta Parcialmente Alcanzada")))</f>
        <v>Ningunha Meta Alcanzada</v>
      </c>
      <c r="H8" s="341"/>
      <c r="I8" s="184">
        <f>+COUNTA(I9:I10)</f>
        <v>0</v>
      </c>
      <c r="J8" s="433">
        <f>+COUNTIF(K9:K10,"Meta Conseguida")</f>
        <v>0</v>
      </c>
      <c r="K8" s="90" t="str">
        <f>+IF(J8=0,"Ningunha Meta Alcanzada",IF(J8&gt;=I8,"Meta Totalmente Alcanzada",IF(J8&gt;0,"Meta Parcialmente Alcanzada")))</f>
        <v>Ningunha Meta Alcanzada</v>
      </c>
      <c r="M8" s="184">
        <f>+COUNTA(M9:M10)</f>
        <v>0</v>
      </c>
      <c r="N8" s="433">
        <f>+COUNTIF(O9:O10,"Meta Conseguida")</f>
        <v>0</v>
      </c>
      <c r="O8" s="90" t="str">
        <f>+IF(N8=0,"Ningunha Meta Alcanzada",IF(N8&gt;=M8,"Meta Totalmente Alcanzada",IF(N8&gt;0,"Meta Parcialmente Alcanzada")))</f>
        <v>Ningunha Meta Alcanzada</v>
      </c>
    </row>
    <row r="9" spans="1:15" ht="65.650000000000006">
      <c r="A9" s="58" t="s">
        <v>78</v>
      </c>
      <c r="B9" s="67" t="s">
        <v>364</v>
      </c>
      <c r="C9" s="67" t="s">
        <v>4</v>
      </c>
      <c r="D9" s="448" t="s">
        <v>475</v>
      </c>
      <c r="E9" s="449"/>
      <c r="F9" s="450">
        <v>0</v>
      </c>
      <c r="G9" s="88" t="str">
        <f t="shared" ref="G9:G10" si="0">+IF(AND(ISBLANK(E9),ISBLANK(F9)),"Introducir Meta e Resultado",IF(ISBLANK(E9),"Introducir Meta",IF(ISBLANK(F9),"Introducir Resultado",IF(F9&gt;=E9,"Meta Conseguida","Meta Non Conseguida"))))</f>
        <v>Introducir Meta</v>
      </c>
      <c r="I9" s="449"/>
      <c r="J9" s="450"/>
      <c r="K9" s="88" t="str">
        <f t="shared" ref="K9:K10" si="1">+IF(AND(ISBLANK(I9),ISBLANK(J9)),"Introducir Meta e Resultado",IF(ISBLANK(I9),"Introducir Meta",IF(ISBLANK(J9),"Introducir Resultado",IF(J9&gt;=I9,"Meta Conseguida","Meta Non Conseguida"))))</f>
        <v>Introducir Meta e Resultado</v>
      </c>
      <c r="M9" s="449"/>
      <c r="N9" s="450"/>
      <c r="O9" s="88" t="str">
        <f t="shared" ref="O9:O10" si="2">+IF(AND(ISBLANK(M9),ISBLANK(N9)),"Introducir Meta e Resultado",IF(ISBLANK(M9),"Introducir Meta",IF(ISBLANK(N9),"Introducir Resultado",IF(N9&gt;=M9,"Meta Conseguida","Meta Non Conseguida"))))</f>
        <v>Introducir Meta e Resultado</v>
      </c>
    </row>
    <row r="10" spans="1:15" ht="52.5">
      <c r="A10" s="59" t="s">
        <v>79</v>
      </c>
      <c r="B10" s="66" t="s">
        <v>195</v>
      </c>
      <c r="C10" s="66" t="s">
        <v>4</v>
      </c>
      <c r="D10" s="451" t="s">
        <v>365</v>
      </c>
      <c r="E10" s="452"/>
      <c r="F10" s="437">
        <f>+IFERROR(F$9/F$87,0)</f>
        <v>0</v>
      </c>
      <c r="G10" s="89" t="str">
        <f t="shared" si="0"/>
        <v>Introducir Meta</v>
      </c>
      <c r="I10" s="452"/>
      <c r="J10" s="437">
        <f>+IFERROR(J$9/J$87,0)</f>
        <v>0</v>
      </c>
      <c r="K10" s="89" t="str">
        <f t="shared" si="1"/>
        <v>Introducir Meta</v>
      </c>
      <c r="M10" s="452"/>
      <c r="N10" s="437">
        <f>+IFERROR(N$9/N$87,0)</f>
        <v>0</v>
      </c>
      <c r="O10" s="89" t="str">
        <f t="shared" si="2"/>
        <v>Introducir Meta</v>
      </c>
    </row>
    <row r="11" spans="1:15" ht="26.25">
      <c r="A11" s="104" t="s">
        <v>5</v>
      </c>
      <c r="B11" s="96" t="s">
        <v>80</v>
      </c>
      <c r="C11" s="96" t="s">
        <v>216</v>
      </c>
      <c r="D11" s="453" t="s">
        <v>387</v>
      </c>
      <c r="E11" s="438">
        <f>+F11+COUNTIF(G$7:G$10,"Meta non Conseguida")+COUNTIF(G$12:G$102,"Meta non Conseguida")</f>
        <v>3</v>
      </c>
      <c r="F11" s="439">
        <f>+COUNTIF(G$6:G$10,"Meta Conseguida")+COUNTIF(G$12:G$102,"Meta Conseguida")</f>
        <v>3</v>
      </c>
      <c r="G11" s="440">
        <f>+IFERROR(F11/E11,"Introducir Meta")</f>
        <v>1</v>
      </c>
      <c r="I11" s="438">
        <f>+J11+COUNTIF(K$7:K$10,"Meta non Conseguida")+COUNTIF(K$12:K$102,"Meta non Conseguida")</f>
        <v>0</v>
      </c>
      <c r="J11" s="439">
        <f>+COUNTIF(K$6:K$10,"Meta Conseguida")+COUNTIF(K$12:K$102,"Meta Conseguida")</f>
        <v>0</v>
      </c>
      <c r="K11" s="440" t="str">
        <f>+IFERROR(J11/I11,"Introducir Meta")</f>
        <v>Introducir Meta</v>
      </c>
      <c r="M11" s="438">
        <f>+N11+COUNTIF(O$7:O$10,"Meta non Conseguida")+COUNTIF(O$12:O$102,"Meta non Conseguida")</f>
        <v>0</v>
      </c>
      <c r="N11" s="439">
        <f>+COUNTIF(O$6:O$10,"Meta Conseguida")+COUNTIF(O$12:O$102,"Meta Conseguida")</f>
        <v>0</v>
      </c>
      <c r="O11" s="440" t="str">
        <f>+IFERROR(N11/M11,"Introducir Meta")</f>
        <v>Introducir Meta</v>
      </c>
    </row>
    <row r="12" spans="1:15" ht="36">
      <c r="A12" s="108" t="s">
        <v>77</v>
      </c>
      <c r="B12" s="65" t="s">
        <v>388</v>
      </c>
      <c r="C12" s="65" t="s">
        <v>7</v>
      </c>
      <c r="D12" s="447" t="s">
        <v>389</v>
      </c>
      <c r="E12" s="184">
        <f>+COUNTA(E13:E14)</f>
        <v>0</v>
      </c>
      <c r="F12" s="433">
        <f>+COUNTIF(G13:G14,"Meta Conseguida")</f>
        <v>0</v>
      </c>
      <c r="G12" s="90" t="str">
        <f>+IF(F12=0,"Ningunha Meta Alcanzada",IF(F12&gt;=E12,"Meta Totalmente Alcanzada",IF(F12&gt;0,"Meta Parcialmente Alcanzada")))</f>
        <v>Ningunha Meta Alcanzada</v>
      </c>
      <c r="H12" s="341"/>
      <c r="I12" s="184">
        <f>+COUNTA(I13:I14)</f>
        <v>0</v>
      </c>
      <c r="J12" s="433">
        <f>+COUNTIF(K13:K14,"Meta Conseguida")</f>
        <v>0</v>
      </c>
      <c r="K12" s="90" t="str">
        <f>+IF(J12=0,"Ningunha Meta Alcanzada",IF(J12&gt;=I12,"Meta Totalmente Alcanzada",IF(J12&gt;0,"Meta Parcialmente Alcanzada")))</f>
        <v>Ningunha Meta Alcanzada</v>
      </c>
      <c r="M12" s="184">
        <f>+COUNTA(M13:M14)</f>
        <v>0</v>
      </c>
      <c r="N12" s="433">
        <f>+COUNTIF(O13:O14,"Meta Conseguida")</f>
        <v>0</v>
      </c>
      <c r="O12" s="90" t="str">
        <f>+IF(N12=0,"Ningunha Meta Alcanzada",IF(N12&gt;=M12,"Meta Totalmente Alcanzada",IF(N12&gt;0,"Meta Parcialmente Alcanzada")))</f>
        <v>Ningunha Meta Alcanzada</v>
      </c>
    </row>
    <row r="13" spans="1:15" ht="52.5">
      <c r="A13" s="58" t="s">
        <v>192</v>
      </c>
      <c r="B13" s="67" t="s">
        <v>196</v>
      </c>
      <c r="C13" s="67" t="s">
        <v>7</v>
      </c>
      <c r="D13" s="448" t="s">
        <v>555</v>
      </c>
      <c r="E13" s="449"/>
      <c r="F13" s="450">
        <v>5</v>
      </c>
      <c r="G13" s="88" t="str">
        <f t="shared" ref="G13:G14" si="3">+IF(AND(ISBLANK(E13),ISBLANK(F13)),"Introducir Meta e Resultado",IF(ISBLANK(E13),"Introducir Meta",IF(ISBLANK(F13),"Introducir Resultado",IF(F13&gt;=E13,"Meta Conseguida","Meta Non Conseguida"))))</f>
        <v>Introducir Meta</v>
      </c>
      <c r="I13" s="449"/>
      <c r="J13" s="450"/>
      <c r="K13" s="88" t="str">
        <f t="shared" ref="K13:K14" si="4">+IF(AND(ISBLANK(I13),ISBLANK(J13)),"Introducir Meta e Resultado",IF(ISBLANK(I13),"Introducir Meta",IF(ISBLANK(J13),"Introducir Resultado",IF(J13&gt;=I13,"Meta Conseguida","Meta Non Conseguida"))))</f>
        <v>Introducir Meta e Resultado</v>
      </c>
      <c r="M13" s="449"/>
      <c r="N13" s="450"/>
      <c r="O13" s="88" t="str">
        <f t="shared" ref="O13:O14" si="5">+IF(AND(ISBLANK(M13),ISBLANK(N13)),"Introducir Meta e Resultado",IF(ISBLANK(M13),"Introducir Meta",IF(ISBLANK(N13),"Introducir Resultado",IF(N13&gt;=M13,"Meta Conseguida","Meta Non Conseguida"))))</f>
        <v>Introducir Meta e Resultado</v>
      </c>
    </row>
    <row r="14" spans="1:15" ht="39.4">
      <c r="A14" s="59" t="s">
        <v>390</v>
      </c>
      <c r="B14" s="66" t="s">
        <v>121</v>
      </c>
      <c r="C14" s="66" t="s">
        <v>7</v>
      </c>
      <c r="D14" s="451" t="s">
        <v>391</v>
      </c>
      <c r="E14" s="452"/>
      <c r="F14" s="436">
        <f>+IFERROR(F$13/F$88,0)</f>
        <v>0.15625</v>
      </c>
      <c r="G14" s="89" t="str">
        <f t="shared" si="3"/>
        <v>Introducir Meta</v>
      </c>
      <c r="I14" s="452"/>
      <c r="J14" s="436">
        <f>+IFERROR(J$13/J$88,0)</f>
        <v>0</v>
      </c>
      <c r="K14" s="89" t="str">
        <f t="shared" si="4"/>
        <v>Introducir Meta</v>
      </c>
      <c r="M14" s="452"/>
      <c r="N14" s="436">
        <f>+IFERROR(N$13/N$88,0)</f>
        <v>0</v>
      </c>
      <c r="O14" s="89" t="str">
        <f t="shared" si="5"/>
        <v>Introducir Meta</v>
      </c>
    </row>
    <row r="15" spans="1:15" ht="26.25">
      <c r="A15" s="104" t="s">
        <v>418</v>
      </c>
      <c r="B15" s="96" t="s">
        <v>419</v>
      </c>
      <c r="C15" s="96" t="s">
        <v>7</v>
      </c>
      <c r="D15" s="454" t="s">
        <v>420</v>
      </c>
      <c r="E15" s="455" t="s">
        <v>184</v>
      </c>
      <c r="F15" s="456">
        <v>0</v>
      </c>
      <c r="G15" s="90" t="str">
        <f>+IF(ISBLANK(F15),"Introducir Resultado","Resultado Introducido")</f>
        <v>Resultado Introducido</v>
      </c>
      <c r="I15" s="422" t="s">
        <v>184</v>
      </c>
      <c r="J15" s="456"/>
      <c r="K15" s="90" t="str">
        <f>+IF(ISBLANK(J15),"Introducir Resultado","Resultado Introducido")</f>
        <v>Introducir Resultado</v>
      </c>
      <c r="M15" s="455" t="s">
        <v>184</v>
      </c>
      <c r="N15" s="456"/>
      <c r="O15" s="90" t="str">
        <f>+IF(ISBLANK(N15),"Introducir Resultado","Resultado Introducido")</f>
        <v>Introducir Resultado</v>
      </c>
    </row>
    <row r="16" spans="1:15" s="198" customFormat="1" ht="36">
      <c r="A16" s="108" t="s">
        <v>8</v>
      </c>
      <c r="B16" s="65" t="s">
        <v>122</v>
      </c>
      <c r="C16" s="65" t="s">
        <v>7</v>
      </c>
      <c r="D16" s="447" t="s">
        <v>392</v>
      </c>
      <c r="E16" s="434">
        <f>+COUNTA(E17:E18)</f>
        <v>0</v>
      </c>
      <c r="F16" s="435">
        <f>+COUNTIF(G17:G18,"Meta Conseguida")</f>
        <v>0</v>
      </c>
      <c r="G16" s="90" t="str">
        <f>+IF(F16=0,"Ningunha Meta Alcanzada",IF(F16&gt;=E16,"Meta Totalmente Alcanzada",IF(F16&gt;0,"Meta Parcialmente Alcanzada")))</f>
        <v>Ningunha Meta Alcanzada</v>
      </c>
      <c r="H16" s="341"/>
      <c r="I16" s="434">
        <f>+COUNTA(I17:I18)</f>
        <v>0</v>
      </c>
      <c r="J16" s="435">
        <f>+COUNTIF(K17:K18,"Meta Conseguida")</f>
        <v>0</v>
      </c>
      <c r="K16" s="90" t="str">
        <f>+IF(J16=0,"Ningunha Meta Alcanzada",IF(J16&gt;=I16,"Meta Totalmente Alcanzada",IF(J16&gt;0,"Meta Parcialmente Alcanzada")))</f>
        <v>Ningunha Meta Alcanzada</v>
      </c>
      <c r="L16" s="2"/>
      <c r="M16" s="434">
        <f>+COUNTA(M17:M18)</f>
        <v>0</v>
      </c>
      <c r="N16" s="435">
        <f>+COUNTIF(O17:O18,"Meta Conseguida")</f>
        <v>0</v>
      </c>
      <c r="O16" s="90" t="str">
        <f>+IF(N16=0,"Ningunha Meta Alcanzada",IF(N16&gt;=M16,"Meta Totalmente Alcanzada",IF(N16&gt;0,"Meta Parcialmente Alcanzada")))</f>
        <v>Ningunha Meta Alcanzada</v>
      </c>
    </row>
    <row r="17" spans="1:15" s="198" customFormat="1" ht="52.5">
      <c r="A17" s="58" t="s">
        <v>81</v>
      </c>
      <c r="B17" s="67" t="s">
        <v>243</v>
      </c>
      <c r="C17" s="67" t="s">
        <v>7</v>
      </c>
      <c r="D17" s="457" t="s">
        <v>556</v>
      </c>
      <c r="E17" s="449"/>
      <c r="F17" s="450">
        <v>5</v>
      </c>
      <c r="G17" s="88" t="str">
        <f t="shared" ref="G17:G18" si="6">+IF(AND(ISBLANK(E17),ISBLANK(F17)),"Introducir Meta e Resultado",IF(ISBLANK(E17),"Introducir Meta",IF(ISBLANK(F17),"Introducir Resultado",IF(F17&gt;=E17,"Meta Conseguida","Meta Non Conseguida"))))</f>
        <v>Introducir Meta</v>
      </c>
      <c r="H17" s="2"/>
      <c r="I17" s="449"/>
      <c r="J17" s="450"/>
      <c r="K17" s="88" t="str">
        <f t="shared" ref="K17:K18" si="7">+IF(AND(ISBLANK(I17),ISBLANK(J17)),"Introducir Meta e Resultado",IF(ISBLANK(I17),"Introducir Meta",IF(ISBLANK(J17),"Introducir Resultado",IF(J17&gt;=I17,"Meta Conseguida","Meta Non Conseguida"))))</f>
        <v>Introducir Meta e Resultado</v>
      </c>
      <c r="L17" s="341"/>
      <c r="M17" s="449"/>
      <c r="N17" s="450"/>
      <c r="O17" s="88" t="str">
        <f t="shared" ref="O17:O18" si="8">+IF(AND(ISBLANK(M17),ISBLANK(N17)),"Introducir Meta e Resultado",IF(ISBLANK(M17),"Introducir Meta",IF(ISBLANK(N17),"Introducir Resultado",IF(N17&gt;=M17,"Meta Conseguida","Meta Non Conseguida"))))</f>
        <v>Introducir Meta e Resultado</v>
      </c>
    </row>
    <row r="18" spans="1:15" ht="39.4">
      <c r="A18" s="58" t="s">
        <v>82</v>
      </c>
      <c r="B18" s="67" t="s">
        <v>244</v>
      </c>
      <c r="C18" s="67" t="s">
        <v>7</v>
      </c>
      <c r="D18" s="457" t="s">
        <v>421</v>
      </c>
      <c r="E18" s="458"/>
      <c r="F18" s="432">
        <f>+IFERROR(F$17/F$88,0)</f>
        <v>0.15625</v>
      </c>
      <c r="G18" s="88" t="str">
        <f t="shared" si="6"/>
        <v>Introducir Meta</v>
      </c>
      <c r="H18" s="341"/>
      <c r="I18" s="458"/>
      <c r="J18" s="432">
        <f>+IFERROR(J$17/J$88,0)</f>
        <v>0</v>
      </c>
      <c r="K18" s="88" t="str">
        <f t="shared" si="7"/>
        <v>Introducir Meta</v>
      </c>
      <c r="L18" s="341"/>
      <c r="M18" s="458"/>
      <c r="N18" s="432">
        <f>+IFERROR(N$17/N$88,0)</f>
        <v>0</v>
      </c>
      <c r="O18" s="88" t="str">
        <f t="shared" si="8"/>
        <v>Introducir Meta</v>
      </c>
    </row>
    <row r="19" spans="1:15" ht="39.4">
      <c r="A19" s="59" t="s">
        <v>193</v>
      </c>
      <c r="B19" s="66" t="s">
        <v>162</v>
      </c>
      <c r="C19" s="66" t="s">
        <v>7</v>
      </c>
      <c r="D19" s="459" t="s">
        <v>245</v>
      </c>
      <c r="E19" s="460" t="s">
        <v>184</v>
      </c>
      <c r="F19" s="461" t="s">
        <v>184</v>
      </c>
      <c r="G19" s="199" t="s">
        <v>184</v>
      </c>
      <c r="I19" s="460" t="s">
        <v>184</v>
      </c>
      <c r="J19" s="461" t="s">
        <v>184</v>
      </c>
      <c r="K19" s="199" t="s">
        <v>184</v>
      </c>
      <c r="M19" s="460" t="s">
        <v>184</v>
      </c>
      <c r="N19" s="461" t="s">
        <v>184</v>
      </c>
      <c r="O19" s="199" t="s">
        <v>184</v>
      </c>
    </row>
    <row r="20" spans="1:15" ht="36">
      <c r="A20" s="108" t="s">
        <v>10</v>
      </c>
      <c r="B20" s="99" t="s">
        <v>84</v>
      </c>
      <c r="C20" s="99" t="s">
        <v>7</v>
      </c>
      <c r="D20" s="447" t="s">
        <v>393</v>
      </c>
      <c r="E20" s="184">
        <f>+COUNTA(E21:E22)</f>
        <v>0</v>
      </c>
      <c r="F20" s="433">
        <f>+COUNTIF(G21:G22,"Meta Conseguida")</f>
        <v>0</v>
      </c>
      <c r="G20" s="87" t="str">
        <f>+IF(F20=0,"Ningunha Meta Alcanzada",IF(F20&gt;=E20,"Meta Totalmente Alcanzada",IF(F20&gt;0,"Meta Parcialmente Alcanzada")))</f>
        <v>Ningunha Meta Alcanzada</v>
      </c>
      <c r="H20" s="341"/>
      <c r="I20" s="184">
        <f>+COUNTA(I21:I22)</f>
        <v>0</v>
      </c>
      <c r="J20" s="433">
        <f>+COUNTIF(K21:K22,"Meta Conseguida")</f>
        <v>0</v>
      </c>
      <c r="K20" s="87" t="str">
        <f>+IF(J20=0,"Ningunha Meta Alcanzada",IF(J20&gt;=I20,"Meta Totalmente Alcanzada",IF(J20&gt;0,"Meta Parcialmente Alcanzada")))</f>
        <v>Ningunha Meta Alcanzada</v>
      </c>
      <c r="M20" s="184">
        <f>+COUNTA(M21:M22)</f>
        <v>0</v>
      </c>
      <c r="N20" s="433">
        <f>+COUNTIF(O21:O22,"Meta Conseguida")</f>
        <v>0</v>
      </c>
      <c r="O20" s="87" t="str">
        <f>+IF(N20=0,"Ningunha Meta Alcanzada",IF(N20&gt;=M20,"Meta Totalmente Alcanzada",IF(N20&gt;0,"Meta Parcialmente Alcanzada")))</f>
        <v>Ningunha Meta Alcanzada</v>
      </c>
    </row>
    <row r="21" spans="1:15" ht="52.5">
      <c r="A21" s="58" t="s">
        <v>85</v>
      </c>
      <c r="B21" s="67" t="s">
        <v>197</v>
      </c>
      <c r="C21" s="67" t="s">
        <v>7</v>
      </c>
      <c r="D21" s="448" t="s">
        <v>557</v>
      </c>
      <c r="E21" s="449"/>
      <c r="F21" s="450">
        <v>1</v>
      </c>
      <c r="G21" s="88" t="str">
        <f t="shared" ref="G21:G22" si="9">+IF(AND(ISBLANK(E21),ISBLANK(F21)),"Introducir Meta e Resultado",IF(ISBLANK(E21),"Introducir Meta",IF(ISBLANK(F21),"Introducir Resultado",IF(F21&gt;=E21,"Meta Conseguida","Meta Non Conseguida"))))</f>
        <v>Introducir Meta</v>
      </c>
      <c r="I21" s="449"/>
      <c r="J21" s="450"/>
      <c r="K21" s="88" t="str">
        <f t="shared" ref="K21:K22" si="10">+IF(AND(ISBLANK(I21),ISBLANK(J21)),"Introducir Meta e Resultado",IF(ISBLANK(I21),"Introducir Meta",IF(ISBLANK(J21),"Introducir Resultado",IF(J21&gt;=I21,"Meta Conseguida","Meta Non Conseguida"))))</f>
        <v>Introducir Meta e Resultado</v>
      </c>
      <c r="M21" s="449"/>
      <c r="N21" s="450"/>
      <c r="O21" s="88" t="str">
        <f t="shared" ref="O21:O22" si="11">+IF(AND(ISBLANK(M21),ISBLANK(N21)),"Introducir Meta e Resultado",IF(ISBLANK(M21),"Introducir Meta",IF(ISBLANK(N21),"Introducir Resultado",IF(N21&gt;=M21,"Meta Conseguida","Meta Non Conseguida"))))</f>
        <v>Introducir Meta e Resultado</v>
      </c>
    </row>
    <row r="22" spans="1:15" ht="39.4">
      <c r="A22" s="59" t="s">
        <v>86</v>
      </c>
      <c r="B22" s="66" t="s">
        <v>198</v>
      </c>
      <c r="C22" s="66" t="s">
        <v>7</v>
      </c>
      <c r="D22" s="451" t="s">
        <v>366</v>
      </c>
      <c r="E22" s="458"/>
      <c r="F22" s="432">
        <f>+IFERROR(F$21/F$88,0)</f>
        <v>3.125E-2</v>
      </c>
      <c r="G22" s="89" t="str">
        <f t="shared" si="9"/>
        <v>Introducir Meta</v>
      </c>
      <c r="H22" s="341"/>
      <c r="I22" s="458"/>
      <c r="J22" s="432">
        <f>+IFERROR(J$21/J$88,0)</f>
        <v>0</v>
      </c>
      <c r="K22" s="89" t="str">
        <f t="shared" si="10"/>
        <v>Introducir Meta</v>
      </c>
      <c r="M22" s="458"/>
      <c r="N22" s="432">
        <f>+IFERROR(N$21/N$88,0)</f>
        <v>0</v>
      </c>
      <c r="O22" s="89" t="str">
        <f t="shared" si="11"/>
        <v>Introducir Meta</v>
      </c>
    </row>
    <row r="23" spans="1:15" ht="26.25">
      <c r="A23" s="103" t="s">
        <v>13</v>
      </c>
      <c r="B23" s="109" t="s">
        <v>16</v>
      </c>
      <c r="C23" s="109" t="s">
        <v>17</v>
      </c>
      <c r="D23" s="462" t="s">
        <v>367</v>
      </c>
      <c r="E23" s="463" t="s">
        <v>184</v>
      </c>
      <c r="F23" s="464" t="s">
        <v>184</v>
      </c>
      <c r="G23" s="337" t="s">
        <v>184</v>
      </c>
      <c r="I23" s="463" t="s">
        <v>184</v>
      </c>
      <c r="J23" s="464" t="s">
        <v>184</v>
      </c>
      <c r="K23" s="337" t="s">
        <v>184</v>
      </c>
      <c r="M23" s="463" t="s">
        <v>184</v>
      </c>
      <c r="N23" s="464" t="s">
        <v>184</v>
      </c>
      <c r="O23" s="337" t="s">
        <v>184</v>
      </c>
    </row>
    <row r="24" spans="1:15" ht="36">
      <c r="A24" s="103" t="s">
        <v>14</v>
      </c>
      <c r="B24" s="97" t="s">
        <v>87</v>
      </c>
      <c r="C24" s="97" t="s">
        <v>167</v>
      </c>
      <c r="D24" s="465" t="s">
        <v>394</v>
      </c>
      <c r="E24" s="428">
        <f>+COUNTA(E25:E30)+COUNTA(E32:E33)+COUNTA(E35:E36)</f>
        <v>0</v>
      </c>
      <c r="F24" s="427">
        <f>+COUNTIF(G25:G36,"Meta Conseguida")</f>
        <v>0</v>
      </c>
      <c r="G24" s="90" t="str">
        <f>+IF(F24=0,"Ningunha Meta Alcanzada",IF(F24&gt;=E24,"Meta Totalmente Alcanzada",IF(F24&gt;0,"Meta Parcialmente Alcanzada")))</f>
        <v>Ningunha Meta Alcanzada</v>
      </c>
      <c r="H24" s="336"/>
      <c r="I24" s="428">
        <f>+COUNTA(I25:I30)+COUNTA(I32:I33)+COUNTA(I35:I36)</f>
        <v>0</v>
      </c>
      <c r="J24" s="427">
        <f>+COUNTIF(K25:K36,"Meta Conseguida")</f>
        <v>0</v>
      </c>
      <c r="K24" s="90" t="str">
        <f>+IF(J24=0,"Ningunha Meta Alcanzada",IF(J24&gt;=I24,"Meta Totalmente Alcanzada",IF(J24&gt;0,"Meta Parcialmente Alcanzada")))</f>
        <v>Ningunha Meta Alcanzada</v>
      </c>
      <c r="M24" s="428">
        <f>+COUNTA(M25:M30)+COUNTA(M32:M33)+COUNTA(M35:M36)</f>
        <v>0</v>
      </c>
      <c r="N24" s="427">
        <f>+COUNTIF(O25:O36,"Meta Conseguida")</f>
        <v>0</v>
      </c>
      <c r="O24" s="90" t="str">
        <f>+IF(N24=0,"Ningunha Meta Alcanzada",IF(N24&gt;=M24,"Meta Totalmente Alcanzada",IF(N24&gt;0,"Meta Parcialmente Alcanzada")))</f>
        <v>Ningunha Meta Alcanzada</v>
      </c>
    </row>
    <row r="25" spans="1:15" ht="52.5">
      <c r="A25" s="55" t="s">
        <v>88</v>
      </c>
      <c r="B25" s="91" t="s">
        <v>97</v>
      </c>
      <c r="C25" s="91" t="s">
        <v>167</v>
      </c>
      <c r="D25" s="466" t="s">
        <v>558</v>
      </c>
      <c r="E25" s="458"/>
      <c r="F25" s="467">
        <v>0.83333333333333304</v>
      </c>
      <c r="G25" s="88" t="str">
        <f t="shared" ref="G25" si="12">+IF(AND(ISBLANK(E25),ISBLANK(F25)),"Introducir Meta e Resultado",IF(ISBLANK(E25),"Introducir Meta",IF(ISBLANK(F25),"Introducir Resultado",IF(F25&gt;=E25,"Meta Conseguida","Meta Non Conseguida"))))</f>
        <v>Introducir Meta</v>
      </c>
      <c r="I25" s="458"/>
      <c r="J25" s="467"/>
      <c r="K25" s="88" t="str">
        <f t="shared" ref="K25" si="13">+IF(AND(ISBLANK(I25),ISBLANK(J25)),"Introducir Meta e Resultado",IF(ISBLANK(I25),"Introducir Meta",IF(ISBLANK(J25),"Introducir Resultado",IF(J25&gt;=I25,"Meta Conseguida","Meta Non Conseguida"))))</f>
        <v>Introducir Meta e Resultado</v>
      </c>
      <c r="M25" s="458"/>
      <c r="N25" s="467"/>
      <c r="O25" s="88" t="str">
        <f t="shared" ref="O25" si="14">+IF(AND(ISBLANK(M25),ISBLANK(N25)),"Introducir Meta e Resultado",IF(ISBLANK(M25),"Introducir Meta",IF(ISBLANK(N25),"Introducir Resultado",IF(N25&gt;=M25,"Meta Conseguida","Meta Non Conseguida"))))</f>
        <v>Introducir Meta e Resultado</v>
      </c>
    </row>
    <row r="26" spans="1:15" ht="52.5">
      <c r="A26" s="55" t="s">
        <v>89</v>
      </c>
      <c r="B26" s="91" t="s">
        <v>220</v>
      </c>
      <c r="C26" s="91" t="s">
        <v>167</v>
      </c>
      <c r="D26" s="466" t="s">
        <v>559</v>
      </c>
      <c r="E26" s="468"/>
      <c r="F26" s="467">
        <v>0.1</v>
      </c>
      <c r="G26" s="88" t="str">
        <f>+IF(AND(ISBLANK(E26),ISBLANK(F26)),"Introducir Meta e Resultado",IF(ISBLANK(E26),"Introducir Meta",IF(ISBLANK(F26),"Introducir Resultado",IF(F26&lt;=E26,"Meta Conseguida","Meta Non Conseguida"))))</f>
        <v>Introducir Meta</v>
      </c>
      <c r="H26" s="336"/>
      <c r="I26" s="468"/>
      <c r="J26" s="467"/>
      <c r="K26" s="88" t="str">
        <f>+IF(AND(ISBLANK(I26),ISBLANK(J26)),"Introducir Meta e Resultado",IF(ISBLANK(I26),"Introducir Meta",IF(ISBLANK(J26),"Introducir Resultado",IF(J26&lt;=I26,"Meta Conseguida","Meta Non Conseguida"))))</f>
        <v>Introducir Meta e Resultado</v>
      </c>
      <c r="M26" s="468"/>
      <c r="N26" s="467"/>
      <c r="O26" s="88" t="str">
        <f>+IF(AND(ISBLANK(M26),ISBLANK(N26)),"Introducir Meta e Resultado",IF(ISBLANK(M26),"Introducir Meta",IF(ISBLANK(N26),"Introducir Resultado",IF(N26&lt;=M26,"Meta Conseguida","Meta Non Conseguida"))))</f>
        <v>Introducir Meta e Resultado</v>
      </c>
    </row>
    <row r="27" spans="1:15" ht="52.5">
      <c r="A27" s="55" t="s">
        <v>90</v>
      </c>
      <c r="B27" s="91" t="s">
        <v>98</v>
      </c>
      <c r="C27" s="91" t="s">
        <v>167</v>
      </c>
      <c r="D27" s="466" t="s">
        <v>558</v>
      </c>
      <c r="E27" s="458"/>
      <c r="F27" s="467">
        <v>0.97142857142857097</v>
      </c>
      <c r="G27" s="88" t="str">
        <f t="shared" ref="G27:G32" si="15">+IF(AND(ISBLANK(E27),ISBLANK(F27)),"Introducir Meta e Resultado",IF(ISBLANK(E27),"Introducir Meta",IF(ISBLANK(F27),"Introducir Resultado",IF(F27&gt;=E27,"Meta Conseguida","Meta Non Conseguida"))))</f>
        <v>Introducir Meta</v>
      </c>
      <c r="I27" s="458"/>
      <c r="J27" s="467"/>
      <c r="K27" s="88" t="str">
        <f t="shared" ref="K27:K30" si="16">+IF(AND(ISBLANK(I27),ISBLANK(J27)),"Introducir Meta e Resultado",IF(ISBLANK(I27),"Introducir Meta",IF(ISBLANK(J27),"Introducir Resultado",IF(J27&gt;=I27,"Meta Conseguida","Meta Non Conseguida"))))</f>
        <v>Introducir Meta e Resultado</v>
      </c>
      <c r="M27" s="458"/>
      <c r="N27" s="467"/>
      <c r="O27" s="88" t="str">
        <f t="shared" ref="O27:O30" si="17">+IF(AND(ISBLANK(M27),ISBLANK(N27)),"Introducir Meta e Resultado",IF(ISBLANK(M27),"Introducir Meta",IF(ISBLANK(N27),"Introducir Resultado",IF(N27&gt;=M27,"Meta Conseguida","Meta Non Conseguida"))))</f>
        <v>Introducir Meta e Resultado</v>
      </c>
    </row>
    <row r="28" spans="1:15" ht="52.5">
      <c r="A28" s="55" t="s">
        <v>91</v>
      </c>
      <c r="B28" s="91" t="s">
        <v>253</v>
      </c>
      <c r="C28" s="91" t="s">
        <v>167</v>
      </c>
      <c r="D28" s="516" t="s">
        <v>560</v>
      </c>
      <c r="E28" s="458"/>
      <c r="F28" s="467">
        <v>0.94256756756756799</v>
      </c>
      <c r="G28" s="88" t="str">
        <f t="shared" si="15"/>
        <v>Introducir Meta</v>
      </c>
      <c r="I28" s="458"/>
      <c r="J28" s="467"/>
      <c r="K28" s="88" t="str">
        <f t="shared" si="16"/>
        <v>Introducir Meta e Resultado</v>
      </c>
      <c r="M28" s="458"/>
      <c r="N28" s="467"/>
      <c r="O28" s="88" t="str">
        <f t="shared" si="17"/>
        <v>Introducir Meta e Resultado</v>
      </c>
    </row>
    <row r="29" spans="1:15" ht="52.5">
      <c r="A29" s="55" t="s">
        <v>92</v>
      </c>
      <c r="B29" s="91" t="s">
        <v>99</v>
      </c>
      <c r="C29" s="91" t="s">
        <v>167</v>
      </c>
      <c r="D29" s="466" t="s">
        <v>561</v>
      </c>
      <c r="E29" s="458"/>
      <c r="F29" s="467">
        <v>1</v>
      </c>
      <c r="G29" s="88" t="str">
        <f t="shared" si="15"/>
        <v>Introducir Meta</v>
      </c>
      <c r="I29" s="458"/>
      <c r="J29" s="467"/>
      <c r="K29" s="88" t="str">
        <f t="shared" si="16"/>
        <v>Introducir Meta e Resultado</v>
      </c>
      <c r="M29" s="458"/>
      <c r="N29" s="467"/>
      <c r="O29" s="88" t="str">
        <f t="shared" si="17"/>
        <v>Introducir Meta e Resultado</v>
      </c>
    </row>
    <row r="30" spans="1:15" ht="52.5">
      <c r="A30" s="55" t="s">
        <v>93</v>
      </c>
      <c r="B30" s="91" t="s">
        <v>100</v>
      </c>
      <c r="C30" s="91" t="s">
        <v>167</v>
      </c>
      <c r="D30" s="466" t="s">
        <v>562</v>
      </c>
      <c r="E30" s="458"/>
      <c r="F30" s="467">
        <v>0.94256756756756799</v>
      </c>
      <c r="G30" s="88" t="str">
        <f t="shared" si="15"/>
        <v>Introducir Meta</v>
      </c>
      <c r="I30" s="458"/>
      <c r="J30" s="467"/>
      <c r="K30" s="88" t="str">
        <f t="shared" si="16"/>
        <v>Introducir Meta e Resultado</v>
      </c>
      <c r="M30" s="458"/>
      <c r="N30" s="467"/>
      <c r="O30" s="88" t="str">
        <f t="shared" si="17"/>
        <v>Introducir Meta e Resultado</v>
      </c>
    </row>
    <row r="31" spans="1:15" ht="39.4">
      <c r="A31" s="55" t="s">
        <v>94</v>
      </c>
      <c r="B31" s="91" t="s">
        <v>317</v>
      </c>
      <c r="C31" s="91" t="s">
        <v>167</v>
      </c>
      <c r="D31" s="469" t="s">
        <v>199</v>
      </c>
      <c r="E31" s="470" t="s">
        <v>184</v>
      </c>
      <c r="F31" s="471" t="s">
        <v>184</v>
      </c>
      <c r="G31" s="213" t="s">
        <v>184</v>
      </c>
      <c r="I31" s="470" t="s">
        <v>184</v>
      </c>
      <c r="J31" s="471" t="s">
        <v>184</v>
      </c>
      <c r="K31" s="213" t="s">
        <v>184</v>
      </c>
      <c r="M31" s="470" t="s">
        <v>184</v>
      </c>
      <c r="N31" s="471" t="s">
        <v>184</v>
      </c>
      <c r="O31" s="213" t="s">
        <v>184</v>
      </c>
    </row>
    <row r="32" spans="1:15" ht="26.25">
      <c r="A32" s="55" t="s">
        <v>95</v>
      </c>
      <c r="B32" s="91" t="s">
        <v>368</v>
      </c>
      <c r="C32" s="91" t="s">
        <v>167</v>
      </c>
      <c r="D32" s="466" t="s">
        <v>563</v>
      </c>
      <c r="E32" s="458"/>
      <c r="F32" s="467">
        <f>+MIN(Anexos!$R$106:$R$200)</f>
        <v>0.65853658536585402</v>
      </c>
      <c r="G32" s="88" t="str">
        <f t="shared" si="15"/>
        <v>Introducir Meta</v>
      </c>
      <c r="I32" s="458"/>
      <c r="J32" s="467">
        <f>+MIN(Anexos!$AR$106:$AR$200)</f>
        <v>0</v>
      </c>
      <c r="K32" s="88" t="str">
        <f t="shared" ref="K32" si="18">+IF(AND(ISBLANK(I32),ISBLANK(J32)),"Introducir Meta e Resultado",IF(ISBLANK(I32),"Introducir Meta",IF(ISBLANK(J32),"Introducir Resultado",IF(J32&gt;=I32,"Meta Conseguida","Meta Non Conseguida"))))</f>
        <v>Introducir Meta</v>
      </c>
      <c r="M32" s="458"/>
      <c r="N32" s="467">
        <f>+MIN(Anexos!$BR$106:$BR$200)</f>
        <v>0</v>
      </c>
      <c r="O32" s="88" t="str">
        <f t="shared" ref="O32:O33" si="19">+IF(AND(ISBLANK(M32),ISBLANK(N32)),"Introducir Meta e Resultado",IF(ISBLANK(M32),"Introducir Meta",IF(ISBLANK(N32),"Introducir Resultado",IF(N32&gt;=M32,"Meta Conseguida","Meta Non Conseguida"))))</f>
        <v>Introducir Meta</v>
      </c>
    </row>
    <row r="33" spans="1:15" ht="52.5">
      <c r="A33" s="55" t="s">
        <v>176</v>
      </c>
      <c r="B33" s="91" t="s">
        <v>550</v>
      </c>
      <c r="C33" s="91" t="s">
        <v>167</v>
      </c>
      <c r="D33" s="466" t="s">
        <v>551</v>
      </c>
      <c r="E33" s="472"/>
      <c r="F33" s="528">
        <f>Anexos!$V$103</f>
        <v>1</v>
      </c>
      <c r="G33" s="88" t="str">
        <f>+IF(AND(ISBLANK(E33),ISBLANK(F33)),"Introducir Meta e Resultado",IF(ISBLANK(E33),"Introducir Meta",IF(ISBLANK(F33),"Introducir Resultado",IF(F33&gt;=E33,"Meta Conseguida","Meta Non Conseguida"))))</f>
        <v>Introducir Meta</v>
      </c>
      <c r="H33" s="336"/>
      <c r="I33" s="472"/>
      <c r="J33" s="528">
        <f>Anexos!$AV$103</f>
        <v>0</v>
      </c>
      <c r="K33" s="88" t="str">
        <f>+IF(AND(ISBLANK(I33),ISBLANK(J33)),"Introducir Meta e Resultado",IF(ISBLANK(I33),"Introducir Meta",IF(ISBLANK(J33),"Introducir Resultado",IF(J33&gt;=I33,"Meta Conseguida","Meta Non Conseguida"))))</f>
        <v>Introducir Meta</v>
      </c>
      <c r="M33" s="472"/>
      <c r="N33" s="528">
        <f>Anexos!$BV$103</f>
        <v>0</v>
      </c>
      <c r="O33" s="88" t="str">
        <f t="shared" si="19"/>
        <v>Introducir Meta</v>
      </c>
    </row>
    <row r="34" spans="1:15" ht="39.4">
      <c r="A34" s="55" t="s">
        <v>177</v>
      </c>
      <c r="B34" s="91" t="s">
        <v>180</v>
      </c>
      <c r="C34" s="91" t="s">
        <v>167</v>
      </c>
      <c r="D34" s="469" t="s">
        <v>200</v>
      </c>
      <c r="E34" s="470" t="s">
        <v>184</v>
      </c>
      <c r="F34" s="471" t="s">
        <v>184</v>
      </c>
      <c r="G34" s="213" t="s">
        <v>184</v>
      </c>
      <c r="I34" s="470" t="s">
        <v>184</v>
      </c>
      <c r="J34" s="471" t="s">
        <v>184</v>
      </c>
      <c r="K34" s="213" t="s">
        <v>184</v>
      </c>
      <c r="M34" s="470" t="s">
        <v>184</v>
      </c>
      <c r="N34" s="471" t="s">
        <v>184</v>
      </c>
      <c r="O34" s="213" t="s">
        <v>184</v>
      </c>
    </row>
    <row r="35" spans="1:15" ht="26.25">
      <c r="A35" s="55" t="s">
        <v>178</v>
      </c>
      <c r="B35" s="91" t="s">
        <v>369</v>
      </c>
      <c r="C35" s="91" t="s">
        <v>167</v>
      </c>
      <c r="D35" s="466" t="s">
        <v>552</v>
      </c>
      <c r="E35" s="458"/>
      <c r="F35" s="467">
        <f>+MIN(Anexos!$Q$106:$Q$200)</f>
        <v>1</v>
      </c>
      <c r="G35" s="88" t="str">
        <f>+IF(AND(ISBLANK(E35),ISBLANK(F35)),"Introducir Meta e Resultado",IF(ISBLANK(E35),"Introducir Meta",IF(ISBLANK(F35),"Introducir Resultado",IF(F35&gt;=E35,"Meta Conseguida","Meta Non Conseguida"))))</f>
        <v>Introducir Meta</v>
      </c>
      <c r="H35" s="336"/>
      <c r="I35" s="458"/>
      <c r="J35" s="467">
        <f>+MIN(Anexos!$AQ$106:$AQ$200)</f>
        <v>0</v>
      </c>
      <c r="K35" s="88" t="str">
        <f>+IF(AND(ISBLANK(I35),ISBLANK(J35)),"Introducir Meta e Resultado",IF(ISBLANK(I35),"Introducir Meta",IF(ISBLANK(J35),"Introducir Resultado",IF(J35&gt;=I35,"Meta Conseguida","Meta Non Conseguida"))))</f>
        <v>Introducir Meta</v>
      </c>
      <c r="M35" s="458"/>
      <c r="N35" s="467">
        <f>+MIN(Anexos!$BQ$106:$BQ$200)</f>
        <v>0</v>
      </c>
      <c r="O35" s="88" t="str">
        <f t="shared" ref="O35:O36" si="20">+IF(AND(ISBLANK(M35),ISBLANK(N35)),"Introducir Meta e Resultado",IF(ISBLANK(M35),"Introducir Meta",IF(ISBLANK(N35),"Introducir Resultado",IF(N35&gt;=M35,"Meta Conseguida","Meta Non Conseguida"))))</f>
        <v>Introducir Meta</v>
      </c>
    </row>
    <row r="36" spans="1:15" ht="52.5">
      <c r="A36" s="56" t="s">
        <v>179</v>
      </c>
      <c r="B36" s="92" t="s">
        <v>553</v>
      </c>
      <c r="C36" s="92" t="s">
        <v>167</v>
      </c>
      <c r="D36" s="473" t="s">
        <v>554</v>
      </c>
      <c r="E36" s="472"/>
      <c r="F36" s="528">
        <f>Anexos!$U$103</f>
        <v>1</v>
      </c>
      <c r="G36" s="88" t="str">
        <f>+IF(AND(ISBLANK(E36),ISBLANK(F36)),"Introducir Meta e Resultado",IF(ISBLANK(E36),"Introducir Meta",IF(ISBLANK(F36),"Introducir Resultado",IF(F36&gt;=E36,"Meta Conseguida","Meta Non Conseguida"))))</f>
        <v>Introducir Meta</v>
      </c>
      <c r="H36" s="336"/>
      <c r="I36" s="472"/>
      <c r="J36" s="528">
        <f>Anexos!$AU$103</f>
        <v>0</v>
      </c>
      <c r="K36" s="88" t="str">
        <f>+IF(AND(ISBLANK(I36),ISBLANK(J36)),"Introducir Meta e Resultado",IF(ISBLANK(I36),"Introducir Meta",IF(ISBLANK(J36),"Introducir Resultado",IF(J36&gt;=I36,"Meta Conseguida","Meta Non Conseguida"))))</f>
        <v>Introducir Meta</v>
      </c>
      <c r="M36" s="472"/>
      <c r="N36" s="528">
        <f>Anexos!$BU$103</f>
        <v>0</v>
      </c>
      <c r="O36" s="88" t="str">
        <f t="shared" si="20"/>
        <v>Introducir Meta</v>
      </c>
    </row>
    <row r="37" spans="1:15" ht="36">
      <c r="A37" s="103" t="s">
        <v>15</v>
      </c>
      <c r="B37" s="97" t="s">
        <v>101</v>
      </c>
      <c r="C37" s="97" t="s">
        <v>357</v>
      </c>
      <c r="D37" s="465" t="s">
        <v>395</v>
      </c>
      <c r="E37" s="428">
        <f>+COUNTA(E38:E40)</f>
        <v>3</v>
      </c>
      <c r="F37" s="427">
        <f>+COUNTIF(G38:G40,"Meta Conseguida")</f>
        <v>3</v>
      </c>
      <c r="G37" s="90" t="str">
        <f>+IF(F37=0,"Ningunha Meta Alcanzada",IF(F37&gt;=E37,"Meta Totalmente Alcanzada",IF(F37&gt;0,"Meta Parcialmente Alcanzada")))</f>
        <v>Meta Totalmente Alcanzada</v>
      </c>
      <c r="H37" s="336"/>
      <c r="I37" s="428">
        <f>+COUNTA(I38:I40)</f>
        <v>0</v>
      </c>
      <c r="J37" s="427">
        <f>+COUNTIF(K38:K40,"Meta Conseguida")</f>
        <v>0</v>
      </c>
      <c r="K37" s="90" t="str">
        <f>+IF(J37=0,"Ningunha Meta Alcanzada",IF(J37&gt;=I37,"Meta Totalmente Alcanzada",IF(J37&gt;0,"Meta Parcialmente Alcanzada")))</f>
        <v>Ningunha Meta Alcanzada</v>
      </c>
      <c r="M37" s="428">
        <f>+COUNTA(M38:M40)</f>
        <v>0</v>
      </c>
      <c r="N37" s="427">
        <f>+COUNTIF(O38:O40,"Meta Conseguida")</f>
        <v>0</v>
      </c>
      <c r="O37" s="90" t="str">
        <f>+IF(N37=0,"Ningunha Meta Alcanzada",IF(N37&gt;=M37,"Meta Totalmente Alcanzada",IF(N37&gt;0,"Meta Parcialmente Alcanzada")))</f>
        <v>Ningunha Meta Alcanzada</v>
      </c>
    </row>
    <row r="38" spans="1:15" ht="65.650000000000006">
      <c r="A38" s="55" t="s">
        <v>102</v>
      </c>
      <c r="B38" s="91" t="s">
        <v>187</v>
      </c>
      <c r="C38" s="91" t="s">
        <v>357</v>
      </c>
      <c r="D38" s="466" t="s">
        <v>564</v>
      </c>
      <c r="E38" s="458" t="s">
        <v>184</v>
      </c>
      <c r="F38" s="467" t="s">
        <v>184</v>
      </c>
      <c r="G38" s="88" t="str">
        <f t="shared" ref="G38:G40" si="21">+IF(AND(ISBLANK(E38),ISBLANK(F38)),"Introducir Meta e Resultado",IF(ISBLANK(E38),"Introducir Meta",IF(ISBLANK(F38),"Introducir Resultado",IF(F38&gt;=E38,"Meta Conseguida","Meta Non Conseguida"))))</f>
        <v>Meta Conseguida</v>
      </c>
      <c r="I38" s="458"/>
      <c r="J38" s="467"/>
      <c r="K38" s="88" t="str">
        <f t="shared" ref="K38:K40" si="22">+IF(AND(ISBLANK(I38),ISBLANK(J38)),"Introducir Meta e Resultado",IF(ISBLANK(I38),"Introducir Meta",IF(ISBLANK(J38),"Introducir Resultado",IF(J38&gt;=I38,"Meta Conseguida","Meta Non Conseguida"))))</f>
        <v>Introducir Meta e Resultado</v>
      </c>
      <c r="M38" s="458"/>
      <c r="N38" s="467"/>
      <c r="O38" s="88" t="str">
        <f t="shared" ref="O38:O40" si="23">+IF(AND(ISBLANK(M38),ISBLANK(N38)),"Introducir Meta e Resultado",IF(ISBLANK(M38),"Introducir Meta",IF(ISBLANK(N38),"Introducir Resultado",IF(N38&gt;=M38,"Meta Conseguida","Meta Non Conseguida"))))</f>
        <v>Introducir Meta e Resultado</v>
      </c>
    </row>
    <row r="39" spans="1:15" ht="65.650000000000006">
      <c r="A39" s="55" t="s">
        <v>103</v>
      </c>
      <c r="B39" s="91" t="s">
        <v>188</v>
      </c>
      <c r="C39" s="91" t="s">
        <v>357</v>
      </c>
      <c r="D39" s="466" t="s">
        <v>564</v>
      </c>
      <c r="E39" s="458" t="s">
        <v>184</v>
      </c>
      <c r="F39" s="467" t="s">
        <v>184</v>
      </c>
      <c r="G39" s="88" t="str">
        <f t="shared" si="21"/>
        <v>Meta Conseguida</v>
      </c>
      <c r="I39" s="458"/>
      <c r="J39" s="467"/>
      <c r="K39" s="88" t="str">
        <f t="shared" si="22"/>
        <v>Introducir Meta e Resultado</v>
      </c>
      <c r="M39" s="458"/>
      <c r="N39" s="467"/>
      <c r="O39" s="88" t="str">
        <f t="shared" si="23"/>
        <v>Introducir Meta e Resultado</v>
      </c>
    </row>
    <row r="40" spans="1:15" ht="65.650000000000006">
      <c r="A40" s="55" t="s">
        <v>104</v>
      </c>
      <c r="B40" s="91" t="s">
        <v>189</v>
      </c>
      <c r="C40" s="91" t="s">
        <v>357</v>
      </c>
      <c r="D40" s="466" t="s">
        <v>565</v>
      </c>
      <c r="E40" s="458" t="s">
        <v>184</v>
      </c>
      <c r="F40" s="467" t="s">
        <v>184</v>
      </c>
      <c r="G40" s="88" t="str">
        <f t="shared" si="21"/>
        <v>Meta Conseguida</v>
      </c>
      <c r="I40" s="458"/>
      <c r="J40" s="467"/>
      <c r="K40" s="88" t="str">
        <f t="shared" si="22"/>
        <v>Introducir Meta e Resultado</v>
      </c>
      <c r="M40" s="458"/>
      <c r="N40" s="467"/>
      <c r="O40" s="88" t="str">
        <f t="shared" si="23"/>
        <v>Introducir Meta e Resultado</v>
      </c>
    </row>
    <row r="41" spans="1:15" ht="52.5">
      <c r="A41" s="104" t="s">
        <v>18</v>
      </c>
      <c r="B41" s="105" t="s">
        <v>49</v>
      </c>
      <c r="C41" s="105" t="s">
        <v>167</v>
      </c>
      <c r="D41" s="474" t="s">
        <v>566</v>
      </c>
      <c r="E41" s="475" t="s">
        <v>184</v>
      </c>
      <c r="F41" s="476" t="s">
        <v>184</v>
      </c>
      <c r="G41" s="93" t="str">
        <f>+IF(ISBLANK(F41),"Introducir Resultado","Indicador Completado")</f>
        <v>Indicador Completado</v>
      </c>
      <c r="H41" s="336"/>
      <c r="I41" s="475" t="s">
        <v>184</v>
      </c>
      <c r="J41" s="476"/>
      <c r="K41" s="93" t="str">
        <f>+IF(ISBLANK(J41),"Introducir Resultado","Indicador Completado")</f>
        <v>Introducir Resultado</v>
      </c>
      <c r="M41" s="475" t="s">
        <v>184</v>
      </c>
      <c r="N41" s="476"/>
      <c r="O41" s="93" t="str">
        <f>+IF(ISBLANK(N41),"Introducir Resultado","Indicador Completado")</f>
        <v>Introducir Resultado</v>
      </c>
    </row>
    <row r="42" spans="1:15" ht="26.25">
      <c r="A42" s="104" t="s">
        <v>19</v>
      </c>
      <c r="B42" s="105" t="s">
        <v>139</v>
      </c>
      <c r="C42" s="105" t="s">
        <v>11</v>
      </c>
      <c r="D42" s="477" t="s">
        <v>370</v>
      </c>
      <c r="E42" s="478" t="s">
        <v>184</v>
      </c>
      <c r="F42" s="479" t="s">
        <v>184</v>
      </c>
      <c r="G42" s="188" t="s">
        <v>184</v>
      </c>
      <c r="H42" s="336"/>
      <c r="I42" s="478" t="s">
        <v>184</v>
      </c>
      <c r="J42" s="479" t="s">
        <v>184</v>
      </c>
      <c r="K42" s="188" t="s">
        <v>184</v>
      </c>
      <c r="M42" s="478" t="s">
        <v>184</v>
      </c>
      <c r="N42" s="479" t="s">
        <v>184</v>
      </c>
      <c r="O42" s="188" t="s">
        <v>184</v>
      </c>
    </row>
    <row r="43" spans="1:15" s="52" customFormat="1" ht="18.75" customHeight="1">
      <c r="A43" s="184"/>
      <c r="B43" s="22"/>
      <c r="C43" s="22"/>
      <c r="D43" s="480"/>
      <c r="E43" s="400"/>
      <c r="F43" s="481"/>
      <c r="G43" s="26"/>
      <c r="H43" s="2"/>
      <c r="I43" s="400"/>
      <c r="J43" s="481"/>
      <c r="K43" s="26"/>
      <c r="L43" s="2"/>
      <c r="M43" s="400"/>
      <c r="N43" s="481"/>
      <c r="O43" s="26"/>
    </row>
    <row r="44" spans="1:15" ht="18.75" customHeight="1">
      <c r="A44" s="57" t="s">
        <v>20</v>
      </c>
      <c r="B44" s="36"/>
      <c r="C44" s="36"/>
      <c r="D44" s="482"/>
      <c r="E44" s="403"/>
      <c r="F44" s="403"/>
      <c r="G44" s="38"/>
      <c r="H44" s="52"/>
      <c r="I44" s="403"/>
      <c r="J44" s="403"/>
      <c r="K44" s="38"/>
      <c r="L44" s="52"/>
      <c r="M44" s="403"/>
      <c r="N44" s="403"/>
      <c r="O44" s="38"/>
    </row>
    <row r="45" spans="1:15" ht="42" customHeight="1">
      <c r="A45" s="184"/>
      <c r="B45" s="185"/>
      <c r="C45" s="185"/>
      <c r="D45" s="483"/>
      <c r="E45" s="481"/>
      <c r="F45" s="481"/>
      <c r="G45" s="26"/>
      <c r="I45" s="481"/>
      <c r="J45" s="481"/>
      <c r="K45" s="26"/>
      <c r="M45" s="481"/>
      <c r="N45" s="481"/>
      <c r="O45" s="26"/>
    </row>
    <row r="46" spans="1:15" ht="36">
      <c r="A46" s="103" t="s">
        <v>149</v>
      </c>
      <c r="B46" s="97" t="s">
        <v>371</v>
      </c>
      <c r="C46" s="97" t="s">
        <v>54</v>
      </c>
      <c r="D46" s="484" t="s">
        <v>396</v>
      </c>
      <c r="E46" s="426">
        <f>+COUNTA(E47:E51)</f>
        <v>0</v>
      </c>
      <c r="F46" s="427">
        <f>+COUNTIF(G47:G51,"Meta Conseguida")</f>
        <v>0</v>
      </c>
      <c r="G46" s="90" t="str">
        <f>+IF(F46=0,"Ningunha Meta Alcanzada",IF(F46&gt;=E46,"Meta Totalmente Alcanzada",IF(F46&gt;0,"Meta Parcialmente Alcanzada")))</f>
        <v>Ningunha Meta Alcanzada</v>
      </c>
      <c r="H46" s="336"/>
      <c r="I46" s="426">
        <f>+COUNTA(I47:I51)</f>
        <v>0</v>
      </c>
      <c r="J46" s="427">
        <f>+COUNTIF(K47:K51,"Meta Conseguida")</f>
        <v>0</v>
      </c>
      <c r="K46" s="90" t="str">
        <f>+IF(J46=0,"Ningunha Meta Alcanzada",IF(J46&gt;=I46,"Meta Totalmente Alcanzada",IF(J46&gt;0,"Meta Parcialmente Alcanzada")))</f>
        <v>Ningunha Meta Alcanzada</v>
      </c>
      <c r="M46" s="426">
        <f>+COUNTA(M47:M51)</f>
        <v>0</v>
      </c>
      <c r="N46" s="427">
        <f>+COUNTIF(O47:O51,"Meta Conseguida")</f>
        <v>0</v>
      </c>
      <c r="O46" s="90" t="str">
        <f>+IF(N46=0,"Ningunha Meta Alcanzada",IF(N46&gt;=M46,"Meta Totalmente Alcanzada",IF(N46&gt;0,"Meta Parcialmente Alcanzada")))</f>
        <v>Ningunha Meta Alcanzada</v>
      </c>
    </row>
    <row r="47" spans="1:15" ht="78.75">
      <c r="A47" s="58" t="s">
        <v>150</v>
      </c>
      <c r="B47" s="91" t="s">
        <v>228</v>
      </c>
      <c r="C47" s="91" t="s">
        <v>54</v>
      </c>
      <c r="D47" s="485" t="s">
        <v>567</v>
      </c>
      <c r="E47" s="518"/>
      <c r="F47" s="519">
        <v>4.1869158878504669</v>
      </c>
      <c r="G47" s="88" t="str">
        <f t="shared" ref="G47:G51" si="24">+IF(AND(ISBLANK(E47),ISBLANK(F47)),"Introducir Meta e Resultado",IF(ISBLANK(E47),"Introducir Meta",IF(ISBLANK(F47),"Introducir Resultado",IF(F47&gt;=E47,"Meta Conseguida","Meta Non Conseguida"))))</f>
        <v>Introducir Meta</v>
      </c>
      <c r="H47" s="336"/>
      <c r="I47" s="417"/>
      <c r="J47" s="418"/>
      <c r="K47" s="88" t="str">
        <f t="shared" ref="K47:K51" si="25">+IF(AND(ISBLANK(I47),ISBLANK(J47)),"Introducir Meta e Resultado",IF(ISBLANK(I47),"Introducir Meta",IF(ISBLANK(J47),"Introducir Resultado",IF(J47&gt;=I47,"Meta Conseguida","Meta Non Conseguida"))))</f>
        <v>Introducir Meta e Resultado</v>
      </c>
      <c r="M47" s="417"/>
      <c r="N47" s="418"/>
      <c r="O47" s="88" t="str">
        <f t="shared" ref="O47:O51" si="26">+IF(AND(ISBLANK(M47),ISBLANK(N47)),"Introducir Meta e Resultado",IF(ISBLANK(M47),"Introducir Meta",IF(ISBLANK(N47),"Introducir Resultado",IF(N47&gt;=M47,"Meta Conseguida","Meta Non Conseguida"))))</f>
        <v>Introducir Meta e Resultado</v>
      </c>
    </row>
    <row r="48" spans="1:15" ht="91.9">
      <c r="A48" s="58" t="s">
        <v>151</v>
      </c>
      <c r="B48" s="91" t="s">
        <v>219</v>
      </c>
      <c r="C48" s="91" t="s">
        <v>54</v>
      </c>
      <c r="D48" s="485" t="s">
        <v>568</v>
      </c>
      <c r="E48" s="520"/>
      <c r="F48" s="519">
        <v>4.662337662337662</v>
      </c>
      <c r="G48" s="88" t="str">
        <f t="shared" si="24"/>
        <v>Introducir Meta</v>
      </c>
      <c r="H48" s="336"/>
      <c r="I48" s="486"/>
      <c r="J48" s="418"/>
      <c r="K48" s="88" t="str">
        <f t="shared" si="25"/>
        <v>Introducir Meta e Resultado</v>
      </c>
      <c r="M48" s="486"/>
      <c r="N48" s="418"/>
      <c r="O48" s="88" t="str">
        <f t="shared" si="26"/>
        <v>Introducir Meta e Resultado</v>
      </c>
    </row>
    <row r="49" spans="1:15" ht="78.75">
      <c r="A49" s="58" t="s">
        <v>152</v>
      </c>
      <c r="B49" s="91" t="s">
        <v>372</v>
      </c>
      <c r="C49" s="91" t="s">
        <v>54</v>
      </c>
      <c r="D49" s="485" t="s">
        <v>569</v>
      </c>
      <c r="E49" s="520"/>
      <c r="F49" s="519">
        <v>2.796875</v>
      </c>
      <c r="G49" s="88" t="str">
        <f t="shared" si="24"/>
        <v>Introducir Meta</v>
      </c>
      <c r="H49" s="336"/>
      <c r="I49" s="486"/>
      <c r="J49" s="418"/>
      <c r="K49" s="88" t="str">
        <f t="shared" si="25"/>
        <v>Introducir Meta e Resultado</v>
      </c>
      <c r="M49" s="486"/>
      <c r="N49" s="418"/>
      <c r="O49" s="88" t="str">
        <f t="shared" si="26"/>
        <v>Introducir Meta e Resultado</v>
      </c>
    </row>
    <row r="50" spans="1:15" ht="91.9">
      <c r="A50" s="58" t="s">
        <v>153</v>
      </c>
      <c r="B50" s="91" t="s">
        <v>422</v>
      </c>
      <c r="C50" s="91" t="s">
        <v>54</v>
      </c>
      <c r="D50" s="485" t="s">
        <v>570</v>
      </c>
      <c r="E50" s="520"/>
      <c r="F50" s="519">
        <v>4.7333333333333334</v>
      </c>
      <c r="G50" s="88" t="str">
        <f t="shared" ref="G50" si="27">+IF(AND(ISBLANK(E50),ISBLANK(F50)),"Introducir Meta e Resultado",IF(ISBLANK(E50),"Introducir Meta",IF(ISBLANK(F50),"Introducir Resultado",IF(F50&gt;=E50,"Meta Conseguida","Meta Non Conseguida"))))</f>
        <v>Introducir Meta</v>
      </c>
      <c r="H50" s="336"/>
      <c r="I50" s="486"/>
      <c r="J50" s="418"/>
      <c r="K50" s="88" t="str">
        <f t="shared" ref="K50" si="28">+IF(AND(ISBLANK(I50),ISBLANK(J50)),"Introducir Meta e Resultado",IF(ISBLANK(I50),"Introducir Meta",IF(ISBLANK(J50),"Introducir Resultado",IF(J50&gt;=I50,"Meta Conseguida","Meta Non Conseguida"))))</f>
        <v>Introducir Meta e Resultado</v>
      </c>
      <c r="M50" s="486"/>
      <c r="N50" s="418"/>
      <c r="O50" s="88" t="str">
        <f t="shared" ref="O50" si="29">+IF(AND(ISBLANK(M50),ISBLANK(N50)),"Introducir Meta e Resultado",IF(ISBLANK(M50),"Introducir Meta",IF(ISBLANK(N50),"Introducir Resultado",IF(N50&gt;=M50,"Meta Conseguida","Meta Non Conseguida"))))</f>
        <v>Introducir Meta e Resultado</v>
      </c>
    </row>
    <row r="51" spans="1:15" ht="65.650000000000006">
      <c r="A51" s="59" t="s">
        <v>471</v>
      </c>
      <c r="B51" s="92" t="s">
        <v>472</v>
      </c>
      <c r="C51" s="92" t="s">
        <v>54</v>
      </c>
      <c r="D51" s="487" t="s">
        <v>571</v>
      </c>
      <c r="E51" s="521"/>
      <c r="F51" s="527" t="s">
        <v>184</v>
      </c>
      <c r="G51" s="89" t="str">
        <f t="shared" si="24"/>
        <v>Introducir Meta</v>
      </c>
      <c r="H51" s="336"/>
      <c r="I51" s="488"/>
      <c r="J51" s="421"/>
      <c r="K51" s="89" t="str">
        <f t="shared" si="25"/>
        <v>Introducir Meta e Resultado</v>
      </c>
      <c r="M51" s="488"/>
      <c r="N51" s="421"/>
      <c r="O51" s="89" t="str">
        <f t="shared" si="26"/>
        <v>Introducir Meta e Resultado</v>
      </c>
    </row>
    <row r="52" spans="1:15" ht="52.5">
      <c r="A52" s="104" t="s">
        <v>107</v>
      </c>
      <c r="B52" s="105" t="s">
        <v>50</v>
      </c>
      <c r="C52" s="105" t="s">
        <v>167</v>
      </c>
      <c r="D52" s="474" t="s">
        <v>572</v>
      </c>
      <c r="E52" s="523"/>
      <c r="F52" s="524">
        <v>0.1</v>
      </c>
      <c r="G52" s="93" t="str">
        <f t="shared" ref="G52:G53" si="30">+IF(AND(ISBLANK(E52),ISBLANK(F52)),"Introducir Meta e Resultado",IF(ISBLANK(E52),"Introducir Meta",IF(ISBLANK(F52),"Introducir Resultado",IF(F52&lt;=E52,"Meta Conseguida","Meta Non Conseguida"))))</f>
        <v>Introducir Meta</v>
      </c>
      <c r="H52" s="336"/>
      <c r="I52" s="489"/>
      <c r="J52" s="399"/>
      <c r="K52" s="93" t="str">
        <f t="shared" ref="K52:K53" si="31">+IF(AND(ISBLANK(I52),ISBLANK(J52)),"Introducir Meta e Resultado",IF(ISBLANK(I52),"Introducir Meta",IF(ISBLANK(J52),"Introducir Resultado",IF(J52&lt;=I52,"Meta Conseguida","Meta Non Conseguida"))))</f>
        <v>Introducir Meta e Resultado</v>
      </c>
      <c r="M52" s="489"/>
      <c r="N52" s="399"/>
      <c r="O52" s="93" t="str">
        <f t="shared" ref="O52:O53" si="32">+IF(AND(ISBLANK(M52),ISBLANK(N52)),"Introducir Meta e Resultado",IF(ISBLANK(M52),"Introducir Meta",IF(ISBLANK(N52),"Introducir Resultado",IF(N52&lt;=M52,"Meta Conseguida","Meta Non Conseguida"))))</f>
        <v>Introducir Meta e Resultado</v>
      </c>
    </row>
    <row r="53" spans="1:15" ht="52.5">
      <c r="A53" s="104" t="s">
        <v>108</v>
      </c>
      <c r="B53" s="105" t="s">
        <v>51</v>
      </c>
      <c r="C53" s="105" t="s">
        <v>167</v>
      </c>
      <c r="D53" s="474" t="s">
        <v>573</v>
      </c>
      <c r="E53" s="523"/>
      <c r="F53" s="524">
        <v>0</v>
      </c>
      <c r="G53" s="93" t="str">
        <f t="shared" si="30"/>
        <v>Introducir Meta</v>
      </c>
      <c r="H53" s="336"/>
      <c r="I53" s="489"/>
      <c r="J53" s="399"/>
      <c r="K53" s="93" t="str">
        <f t="shared" si="31"/>
        <v>Introducir Meta e Resultado</v>
      </c>
      <c r="M53" s="489"/>
      <c r="N53" s="399"/>
      <c r="O53" s="93" t="str">
        <f t="shared" si="32"/>
        <v>Introducir Meta e Resultado</v>
      </c>
    </row>
    <row r="54" spans="1:15" ht="36">
      <c r="A54" s="103" t="s">
        <v>109</v>
      </c>
      <c r="B54" s="97" t="s">
        <v>21</v>
      </c>
      <c r="C54" s="97" t="s">
        <v>22</v>
      </c>
      <c r="D54" s="484" t="s">
        <v>397</v>
      </c>
      <c r="E54" s="426">
        <f>+COUNTA(E55:E58)</f>
        <v>0</v>
      </c>
      <c r="F54" s="435">
        <f>+COUNTIF(G55:G58,"Meta Conseguida")</f>
        <v>0</v>
      </c>
      <c r="G54" s="87" t="str">
        <f>+IF(F54=0,"Ningunha Meta Alcanzada",IF(F54&gt;=E54,"Meta Totalmente Alcanzada",IF(F54&gt;0,"Meta Parcialmente Alcanzada")))</f>
        <v>Ningunha Meta Alcanzada</v>
      </c>
      <c r="H54" s="336"/>
      <c r="I54" s="426">
        <f>+COUNTA(I55:I58)</f>
        <v>0</v>
      </c>
      <c r="J54" s="427">
        <f>+COUNTIF(K55:K58,"Meta Conseguida")</f>
        <v>0</v>
      </c>
      <c r="K54" s="87" t="str">
        <f>+IF(J54=0,"Ningunha Meta Alcanzada",IF(J54&gt;=I54,"Meta Totalmente Alcanzada",IF(J54&gt;0,"Meta Parcialmente Alcanzada")))</f>
        <v>Ningunha Meta Alcanzada</v>
      </c>
      <c r="M54" s="426">
        <f>+COUNTA(M55:M58)</f>
        <v>0</v>
      </c>
      <c r="N54" s="427">
        <f>+COUNTIF(O55:O58,"Meta Conseguida")</f>
        <v>0</v>
      </c>
      <c r="O54" s="87" t="str">
        <f>+IF(N54=0,"Ningunha Meta Alcanzada",IF(N54&gt;=M54,"Meta Totalmente Alcanzada",IF(N54&gt;0,"Meta Parcialmente Alcanzada")))</f>
        <v>Ningunha Meta Alcanzada</v>
      </c>
    </row>
    <row r="55" spans="1:15" ht="78.75">
      <c r="A55" s="58" t="s">
        <v>123</v>
      </c>
      <c r="B55" s="91" t="s">
        <v>227</v>
      </c>
      <c r="C55" s="91" t="s">
        <v>22</v>
      </c>
      <c r="D55" s="485" t="s">
        <v>574</v>
      </c>
      <c r="E55" s="518"/>
      <c r="F55" s="519">
        <v>4.416666666666667</v>
      </c>
      <c r="G55" s="88" t="str">
        <f t="shared" ref="G55:G63" si="33">+IF(AND(ISBLANK(E55),ISBLANK(F55)),"Introducir Meta e Resultado",IF(ISBLANK(E55),"Introducir Meta",IF(ISBLANK(F55),"Introducir Resultado",IF(F55&gt;=E55,"Meta Conseguida","Meta Non Conseguida"))))</f>
        <v>Introducir Meta</v>
      </c>
      <c r="H55" s="336"/>
      <c r="I55" s="490"/>
      <c r="J55" s="418"/>
      <c r="K55" s="88" t="str">
        <f t="shared" ref="K55:K58" si="34">+IF(AND(ISBLANK(I55),ISBLANK(J55)),"Introducir Meta e Resultado",IF(ISBLANK(I55),"Introducir Meta",IF(ISBLANK(J55),"Introducir Resultado",IF(J55&gt;=I55,"Meta Conseguida","Meta Non Conseguida"))))</f>
        <v>Introducir Meta e Resultado</v>
      </c>
      <c r="M55" s="490"/>
      <c r="N55" s="418"/>
      <c r="O55" s="88" t="str">
        <f t="shared" ref="O55:O58" si="35">+IF(AND(ISBLANK(M55),ISBLANK(N55)),"Introducir Meta e Resultado",IF(ISBLANK(M55),"Introducir Meta",IF(ISBLANK(N55),"Introducir Resultado",IF(N55&gt;=M55,"Meta Conseguida","Meta Non Conseguida"))))</f>
        <v>Introducir Meta e Resultado</v>
      </c>
    </row>
    <row r="56" spans="1:15" ht="91.9">
      <c r="A56" s="58" t="s">
        <v>124</v>
      </c>
      <c r="B56" s="91" t="s">
        <v>217</v>
      </c>
      <c r="C56" s="91" t="s">
        <v>22</v>
      </c>
      <c r="D56" s="485" t="s">
        <v>575</v>
      </c>
      <c r="E56" s="518"/>
      <c r="F56" s="519">
        <v>4.6363636363636367</v>
      </c>
      <c r="G56" s="88" t="str">
        <f t="shared" si="33"/>
        <v>Introducir Meta</v>
      </c>
      <c r="H56" s="336"/>
      <c r="I56" s="490"/>
      <c r="J56" s="418"/>
      <c r="K56" s="88" t="str">
        <f t="shared" si="34"/>
        <v>Introducir Meta e Resultado</v>
      </c>
      <c r="M56" s="490"/>
      <c r="N56" s="418"/>
      <c r="O56" s="88" t="str">
        <f t="shared" si="35"/>
        <v>Introducir Meta e Resultado</v>
      </c>
    </row>
    <row r="57" spans="1:15" ht="78.75">
      <c r="A57" s="58" t="s">
        <v>125</v>
      </c>
      <c r="B57" s="91" t="s">
        <v>221</v>
      </c>
      <c r="C57" s="91" t="s">
        <v>22</v>
      </c>
      <c r="D57" s="485" t="s">
        <v>576</v>
      </c>
      <c r="E57" s="520"/>
      <c r="F57" s="519">
        <v>3.0833333333333335</v>
      </c>
      <c r="G57" s="88" t="str">
        <f t="shared" si="33"/>
        <v>Introducir Meta</v>
      </c>
      <c r="H57" s="336"/>
      <c r="I57" s="491"/>
      <c r="J57" s="418"/>
      <c r="K57" s="88" t="str">
        <f t="shared" si="34"/>
        <v>Introducir Meta e Resultado</v>
      </c>
      <c r="M57" s="491"/>
      <c r="N57" s="418"/>
      <c r="O57" s="88" t="str">
        <f t="shared" si="35"/>
        <v>Introducir Meta e Resultado</v>
      </c>
    </row>
    <row r="58" spans="1:15" ht="91.9">
      <c r="A58" s="59" t="s">
        <v>373</v>
      </c>
      <c r="B58" s="91" t="s">
        <v>423</v>
      </c>
      <c r="C58" s="92" t="s">
        <v>22</v>
      </c>
      <c r="D58" s="485" t="s">
        <v>577</v>
      </c>
      <c r="E58" s="521"/>
      <c r="F58" s="519">
        <v>4.5</v>
      </c>
      <c r="G58" s="89" t="str">
        <f t="shared" si="33"/>
        <v>Introducir Meta</v>
      </c>
      <c r="H58" s="336"/>
      <c r="I58" s="492"/>
      <c r="J58" s="418"/>
      <c r="K58" s="89" t="str">
        <f t="shared" si="34"/>
        <v>Introducir Meta e Resultado</v>
      </c>
      <c r="M58" s="492"/>
      <c r="N58" s="418"/>
      <c r="O58" s="89" t="str">
        <f t="shared" si="35"/>
        <v>Introducir Meta e Resultado</v>
      </c>
    </row>
    <row r="59" spans="1:15" ht="36">
      <c r="A59" s="103" t="s">
        <v>110</v>
      </c>
      <c r="B59" s="97" t="s">
        <v>374</v>
      </c>
      <c r="C59" s="97" t="s">
        <v>23</v>
      </c>
      <c r="D59" s="484" t="s">
        <v>424</v>
      </c>
      <c r="E59" s="426">
        <f>+COUNTA(E60:E63)</f>
        <v>0</v>
      </c>
      <c r="F59" s="435">
        <f>+COUNTIF(G60:G63,"Meta Conseguida")</f>
        <v>0</v>
      </c>
      <c r="G59" s="90" t="str">
        <f>+IF(F59=0,"Ningunha Meta Alcanzada",IF(F59=E59,"Meta Totalmente Alcanzada",IF(F59&gt;0,"Meta Parcialmente Alcanzada")))</f>
        <v>Ningunha Meta Alcanzada</v>
      </c>
      <c r="H59" s="430"/>
      <c r="I59" s="429">
        <f>+COUNTA(I60:I63)</f>
        <v>0</v>
      </c>
      <c r="J59" s="427">
        <f>+COUNTIF(K60:K63,"Meta Conseguida")</f>
        <v>0</v>
      </c>
      <c r="K59" s="90" t="str">
        <f>+IF(J59=0,"Ningunha Meta Alcanzada",IF(J59=I59,"Meta Totalmente Alcanzada",IF(J59&gt;0,"Meta Parcialmente Alcanzada")))</f>
        <v>Ningunha Meta Alcanzada</v>
      </c>
      <c r="M59" s="429">
        <f>+COUNTA(M60:M63)</f>
        <v>0</v>
      </c>
      <c r="N59" s="427">
        <f>+COUNTIF(O60:O63,"Meta Conseguida")</f>
        <v>0</v>
      </c>
      <c r="O59" s="90" t="str">
        <f>+IF(N59=0,"Ningunha Meta Alcanzada",IF(N59=M59,"Meta Totalmente Alcanzada",IF(N59&gt;0,"Meta Parcialmente Alcanzada")))</f>
        <v>Ningunha Meta Alcanzada</v>
      </c>
    </row>
    <row r="60" spans="1:15" ht="78.75">
      <c r="A60" s="58" t="s">
        <v>126</v>
      </c>
      <c r="B60" s="91" t="s">
        <v>226</v>
      </c>
      <c r="C60" s="91" t="s">
        <v>23</v>
      </c>
      <c r="D60" s="485" t="s">
        <v>578</v>
      </c>
      <c r="E60" s="518"/>
      <c r="F60" s="519">
        <v>3.8333333333333335</v>
      </c>
      <c r="G60" s="88" t="str">
        <f t="shared" si="33"/>
        <v>Introducir Meta</v>
      </c>
      <c r="H60" s="336"/>
      <c r="I60" s="490"/>
      <c r="J60" s="493"/>
      <c r="K60" s="88" t="str">
        <f t="shared" ref="K60:K63" si="36">+IF(AND(ISBLANK(I60),ISBLANK(J60)),"Introducir Meta e Resultado",IF(ISBLANK(I60),"Introducir Meta",IF(ISBLANK(J60),"Introducir Resultado",IF(J60&gt;=I60,"Meta Conseguida","Meta Non Conseguida"))))</f>
        <v>Introducir Meta e Resultado</v>
      </c>
      <c r="M60" s="490"/>
      <c r="N60" s="493"/>
      <c r="O60" s="88" t="str">
        <f t="shared" ref="O60:O63" si="37">+IF(AND(ISBLANK(M60),ISBLANK(N60)),"Introducir Meta e Resultado",IF(ISBLANK(M60),"Introducir Meta",IF(ISBLANK(N60),"Introducir Resultado",IF(N60&gt;=M60,"Meta Conseguida","Meta Non Conseguida"))))</f>
        <v>Introducir Meta e Resultado</v>
      </c>
    </row>
    <row r="61" spans="1:15" ht="78.75">
      <c r="A61" s="58" t="s">
        <v>127</v>
      </c>
      <c r="B61" s="91" t="s">
        <v>409</v>
      </c>
      <c r="C61" s="91" t="s">
        <v>23</v>
      </c>
      <c r="D61" s="485" t="s">
        <v>579</v>
      </c>
      <c r="E61" s="518"/>
      <c r="F61" s="519">
        <v>4.6363636363636367</v>
      </c>
      <c r="G61" s="88" t="str">
        <f t="shared" si="33"/>
        <v>Introducir Meta</v>
      </c>
      <c r="H61" s="336"/>
      <c r="I61" s="490"/>
      <c r="J61" s="493"/>
      <c r="K61" s="88" t="str">
        <f t="shared" si="36"/>
        <v>Introducir Meta e Resultado</v>
      </c>
      <c r="M61" s="490"/>
      <c r="N61" s="493"/>
      <c r="O61" s="88" t="str">
        <f t="shared" si="37"/>
        <v>Introducir Meta e Resultado</v>
      </c>
    </row>
    <row r="62" spans="1:15" ht="78.75">
      <c r="A62" s="58" t="s">
        <v>376</v>
      </c>
      <c r="B62" s="91" t="s">
        <v>375</v>
      </c>
      <c r="C62" s="91" t="s">
        <v>23</v>
      </c>
      <c r="D62" s="485" t="s">
        <v>580</v>
      </c>
      <c r="E62" s="518"/>
      <c r="F62" s="519">
        <v>3</v>
      </c>
      <c r="G62" s="88" t="str">
        <f t="shared" si="33"/>
        <v>Introducir Meta</v>
      </c>
      <c r="H62" s="336"/>
      <c r="I62" s="490"/>
      <c r="J62" s="493"/>
      <c r="K62" s="88" t="str">
        <f t="shared" si="36"/>
        <v>Introducir Meta e Resultado</v>
      </c>
      <c r="M62" s="490"/>
      <c r="N62" s="493"/>
      <c r="O62" s="88" t="str">
        <f t="shared" si="37"/>
        <v>Introducir Meta e Resultado</v>
      </c>
    </row>
    <row r="63" spans="1:15" ht="78.75">
      <c r="A63" s="59" t="s">
        <v>410</v>
      </c>
      <c r="B63" s="91" t="s">
        <v>377</v>
      </c>
      <c r="C63" s="92" t="s">
        <v>23</v>
      </c>
      <c r="D63" s="487" t="s">
        <v>581</v>
      </c>
      <c r="E63" s="518"/>
      <c r="F63" s="519">
        <v>1.5</v>
      </c>
      <c r="G63" s="89" t="str">
        <f t="shared" si="33"/>
        <v>Introducir Meta</v>
      </c>
      <c r="H63" s="336"/>
      <c r="I63" s="490"/>
      <c r="J63" s="493"/>
      <c r="K63" s="89" t="str">
        <f t="shared" si="36"/>
        <v>Introducir Meta e Resultado</v>
      </c>
      <c r="M63" s="490"/>
      <c r="N63" s="493"/>
      <c r="O63" s="89" t="str">
        <f t="shared" si="37"/>
        <v>Introducir Meta e Resultado</v>
      </c>
    </row>
    <row r="64" spans="1:15" ht="39.4">
      <c r="A64" s="104" t="s">
        <v>172</v>
      </c>
      <c r="B64" s="105" t="s">
        <v>246</v>
      </c>
      <c r="C64" s="96" t="s">
        <v>24</v>
      </c>
      <c r="D64" s="453" t="s">
        <v>378</v>
      </c>
      <c r="E64" s="525"/>
      <c r="F64" s="524"/>
      <c r="G64" s="87" t="str">
        <f>+IF(AND(ISBLANK(E64),ISBLANK(F64)),"Introducir Meta e Resultado",IF(ISBLANK(E64),"Introducir Meta",IF(ISBLANK(F64),"Introducir Resultado",IF(F64&gt;=E64,"Meta Conseguida","Meta Non Conseguida"))))</f>
        <v>Introducir Meta e Resultado</v>
      </c>
      <c r="H64" s="338"/>
      <c r="I64" s="422"/>
      <c r="J64" s="399"/>
      <c r="K64" s="87" t="str">
        <f>+IF(AND(ISBLANK(I64),ISBLANK(J64)),"Introducir Meta e Resultado",IF(ISBLANK(I64),"Introducir Meta",IF(ISBLANK(J64),"Introducir Resultado",IF(J64&gt;=I64,"Meta Conseguida","Meta Non Conseguida"))))</f>
        <v>Introducir Meta e Resultado</v>
      </c>
      <c r="L64" s="3"/>
      <c r="M64" s="422"/>
      <c r="N64" s="399"/>
      <c r="O64" s="87" t="str">
        <f>+IF(AND(ISBLANK(M64),ISBLANK(N64)),"Introducir Meta e Resultado",IF(ISBLANK(M64),"Introducir Meta",IF(ISBLANK(N64),"Introducir Resultado",IF(N64&gt;=M64,"Meta Conseguida","Meta Non Conseguida"))))</f>
        <v>Introducir Meta e Resultado</v>
      </c>
    </row>
    <row r="65" spans="1:15" ht="36">
      <c r="A65" s="103" t="s">
        <v>111</v>
      </c>
      <c r="B65" s="97" t="s">
        <v>25</v>
      </c>
      <c r="C65" s="97" t="s">
        <v>181</v>
      </c>
      <c r="D65" s="484" t="s">
        <v>398</v>
      </c>
      <c r="E65" s="426">
        <f>+COUNTA(E66:E69)</f>
        <v>0</v>
      </c>
      <c r="F65" s="435">
        <f>+COUNTIF(G66:G69,"Meta Conseguida")</f>
        <v>0</v>
      </c>
      <c r="G65" s="90" t="str">
        <f>+IF(F65=0,"Ningunha Meta Alcanzada",IF(F65=E65,"Meta Totalmente Alcanzada",IF(F65&gt;0,"Meta Parcialmente Alcanzada")))</f>
        <v>Ningunha Meta Alcanzada</v>
      </c>
      <c r="H65" s="336"/>
      <c r="I65" s="426">
        <f>+COUNTA(I66:I69)</f>
        <v>0</v>
      </c>
      <c r="J65" s="427">
        <f>+COUNTIF(K66:K69,"Meta Conseguida")</f>
        <v>0</v>
      </c>
      <c r="K65" s="90" t="str">
        <f>+IF(J65=0,"Ningunha Meta Alcanzada",IF(J65=I65,"Meta Totalmente Alcanzada",IF(J65&gt;0,"Meta Parcialmente Alcanzada")))</f>
        <v>Ningunha Meta Alcanzada</v>
      </c>
      <c r="M65" s="426">
        <f>+COUNTA(M66:M69)</f>
        <v>0</v>
      </c>
      <c r="N65" s="427">
        <f>+COUNTIF(O66:O69,"Meta Conseguida")</f>
        <v>0</v>
      </c>
      <c r="O65" s="90" t="str">
        <f>+IF(N65=0,"Ningunha Meta Alcanzada",IF(N65=M65,"Meta Totalmente Alcanzada",IF(N65&gt;0,"Meta Parcialmente Alcanzada")))</f>
        <v>Ningunha Meta Alcanzada</v>
      </c>
    </row>
    <row r="66" spans="1:15" ht="78.75">
      <c r="A66" s="58" t="s">
        <v>128</v>
      </c>
      <c r="B66" s="91" t="s">
        <v>225</v>
      </c>
      <c r="C66" s="91" t="s">
        <v>181</v>
      </c>
      <c r="D66" s="485" t="s">
        <v>582</v>
      </c>
      <c r="E66" s="518"/>
      <c r="F66" s="519">
        <v>4.1111111111111107</v>
      </c>
      <c r="G66" s="88" t="str">
        <f t="shared" ref="G66:G69" si="38">+IF(AND(ISBLANK(E66),ISBLANK(F66)),"Introducir Meta e Resultado",IF(ISBLANK(E66),"Introducir Meta",IF(ISBLANK(F66),"Introducir Resultado",IF(F66&gt;=E66,"Meta Conseguida","Meta Non Conseguida"))))</f>
        <v>Introducir Meta</v>
      </c>
      <c r="H66" s="336"/>
      <c r="I66" s="518"/>
      <c r="J66" s="519"/>
      <c r="K66" s="88" t="str">
        <f t="shared" ref="K66:K69" si="39">+IF(AND(ISBLANK(I66),ISBLANK(J66)),"Introducir Meta e Resultado",IF(ISBLANK(I66),"Introducir Meta",IF(ISBLANK(J66),"Introducir Resultado",IF(J66&gt;=I66,"Meta Conseguida","Meta Non Conseguida"))))</f>
        <v>Introducir Meta e Resultado</v>
      </c>
      <c r="M66" s="518"/>
      <c r="N66" s="519"/>
      <c r="O66" s="88" t="str">
        <f t="shared" ref="O66:O69" si="40">+IF(AND(ISBLANK(M66),ISBLANK(N66)),"Introducir Meta e Resultado",IF(ISBLANK(M66),"Introducir Meta",IF(ISBLANK(N66),"Introducir Resultado",IF(N66&gt;=M66,"Meta Conseguida","Meta Non Conseguida"))))</f>
        <v>Introducir Meta e Resultado</v>
      </c>
    </row>
    <row r="67" spans="1:15" ht="91.9">
      <c r="A67" s="58" t="s">
        <v>129</v>
      </c>
      <c r="B67" s="91" t="s">
        <v>222</v>
      </c>
      <c r="C67" s="91" t="s">
        <v>181</v>
      </c>
      <c r="D67" s="485" t="s">
        <v>583</v>
      </c>
      <c r="E67" s="518"/>
      <c r="F67" s="519">
        <v>4.75</v>
      </c>
      <c r="G67" s="88" t="str">
        <f t="shared" si="38"/>
        <v>Introducir Meta</v>
      </c>
      <c r="H67" s="336"/>
      <c r="I67" s="518"/>
      <c r="J67" s="519"/>
      <c r="K67" s="88" t="str">
        <f t="shared" si="39"/>
        <v>Introducir Meta e Resultado</v>
      </c>
      <c r="M67" s="518"/>
      <c r="N67" s="519"/>
      <c r="O67" s="88" t="str">
        <f t="shared" si="40"/>
        <v>Introducir Meta e Resultado</v>
      </c>
    </row>
    <row r="68" spans="1:15" ht="78.75">
      <c r="A68" s="58" t="s">
        <v>130</v>
      </c>
      <c r="B68" s="91" t="s">
        <v>223</v>
      </c>
      <c r="C68" s="91" t="s">
        <v>181</v>
      </c>
      <c r="D68" s="485" t="s">
        <v>584</v>
      </c>
      <c r="E68" s="518"/>
      <c r="F68" s="519">
        <v>2.5</v>
      </c>
      <c r="G68" s="88" t="str">
        <f t="shared" si="38"/>
        <v>Introducir Meta</v>
      </c>
      <c r="H68" s="336"/>
      <c r="I68" s="518"/>
      <c r="J68" s="519"/>
      <c r="K68" s="88" t="str">
        <f t="shared" si="39"/>
        <v>Introducir Meta e Resultado</v>
      </c>
      <c r="M68" s="518"/>
      <c r="N68" s="519"/>
      <c r="O68" s="88" t="str">
        <f t="shared" si="40"/>
        <v>Introducir Meta e Resultado</v>
      </c>
    </row>
    <row r="69" spans="1:15" ht="91.9">
      <c r="A69" s="59" t="s">
        <v>131</v>
      </c>
      <c r="B69" s="92" t="s">
        <v>425</v>
      </c>
      <c r="C69" s="92" t="s">
        <v>181</v>
      </c>
      <c r="D69" s="485" t="s">
        <v>585</v>
      </c>
      <c r="E69" s="518"/>
      <c r="F69" s="519">
        <v>4.666666666666667</v>
      </c>
      <c r="G69" s="88" t="str">
        <f t="shared" si="38"/>
        <v>Introducir Meta</v>
      </c>
      <c r="H69" s="336"/>
      <c r="I69" s="518"/>
      <c r="J69" s="519"/>
      <c r="K69" s="88" t="str">
        <f t="shared" si="39"/>
        <v>Introducir Meta e Resultado</v>
      </c>
      <c r="M69" s="518"/>
      <c r="N69" s="519"/>
      <c r="O69" s="88" t="str">
        <f t="shared" si="40"/>
        <v>Introducir Meta e Resultado</v>
      </c>
    </row>
    <row r="70" spans="1:15" ht="26.25">
      <c r="A70" s="104" t="s">
        <v>115</v>
      </c>
      <c r="B70" s="105" t="s">
        <v>362</v>
      </c>
      <c r="C70" s="105" t="s">
        <v>29</v>
      </c>
      <c r="D70" s="474" t="s">
        <v>363</v>
      </c>
      <c r="E70" s="475" t="s">
        <v>184</v>
      </c>
      <c r="F70" s="494"/>
      <c r="G70" s="93" t="str">
        <f>+IF(ISBLANK(F70),"Introducir Resultado","Indicador Completado")</f>
        <v>Introducir Resultado</v>
      </c>
      <c r="H70" s="3"/>
      <c r="I70" s="475" t="s">
        <v>184</v>
      </c>
      <c r="J70" s="476"/>
      <c r="K70" s="93" t="str">
        <f>+IF(ISBLANK(J70),"Introducir Resultado","Indicador Completado")</f>
        <v>Introducir Resultado</v>
      </c>
      <c r="M70" s="475" t="s">
        <v>184</v>
      </c>
      <c r="N70" s="476"/>
      <c r="O70" s="93" t="str">
        <f>+IF(ISBLANK(N70),"Introducir Resultado","Indicador Completado")</f>
        <v>Introducir Resultado</v>
      </c>
    </row>
    <row r="71" spans="1:15" ht="78.75">
      <c r="A71" s="104" t="s">
        <v>116</v>
      </c>
      <c r="B71" s="105" t="s">
        <v>190</v>
      </c>
      <c r="C71" s="105" t="s">
        <v>31</v>
      </c>
      <c r="D71" s="474" t="s">
        <v>586</v>
      </c>
      <c r="E71" s="495"/>
      <c r="F71" s="494">
        <v>7.0307241965984497</v>
      </c>
      <c r="G71" s="87" t="str">
        <f>+IF(AND(ISBLANK(E71),ISBLANK(F71)),"Introducir Meta e Resultado",IF(ISBLANK(E71),"Introducir Meta",IF(ISBLANK(F71),"Introducir Resultado",IF(F71&gt;=E71,"Meta Conseguida","Meta Non Conseguida"))))</f>
        <v>Introducir Meta</v>
      </c>
      <c r="H71" s="3"/>
      <c r="I71" s="495"/>
      <c r="J71" s="494"/>
      <c r="K71" s="87" t="str">
        <f>+IF(AND(ISBLANK(I71),ISBLANK(J71)),"Introducir Meta e Resultado",IF(ISBLANK(I71),"Introducir Meta",IF(ISBLANK(J71),"Introducir Resultado",IF(J71&gt;=I71,"Meta Conseguida","Meta Non Conseguida"))))</f>
        <v>Introducir Meta e Resultado</v>
      </c>
      <c r="M71" s="495"/>
      <c r="N71" s="494"/>
      <c r="O71" s="87" t="str">
        <f>+IF(AND(ISBLANK(M71),ISBLANK(N71)),"Introducir Meta e Resultado",IF(ISBLANK(M71),"Introducir Meta",IF(ISBLANK(N71),"Introducir Resultado",IF(N71&gt;=M71,"Meta Conseguida","Meta Non Conseguida"))))</f>
        <v>Introducir Meta e Resultado</v>
      </c>
    </row>
    <row r="72" spans="1:15" ht="26.25">
      <c r="A72" s="104" t="s">
        <v>117</v>
      </c>
      <c r="B72" s="105" t="s">
        <v>247</v>
      </c>
      <c r="C72" s="105" t="s">
        <v>23</v>
      </c>
      <c r="D72" s="474" t="s">
        <v>384</v>
      </c>
      <c r="E72" s="496" t="s">
        <v>184</v>
      </c>
      <c r="F72" s="497"/>
      <c r="G72" s="93" t="str">
        <f>+IF(ISBLANK(F72),"Introducir Resultado","Indicador Completado")</f>
        <v>Introducir Resultado</v>
      </c>
      <c r="H72" s="3"/>
      <c r="I72" s="496" t="s">
        <v>184</v>
      </c>
      <c r="J72" s="497"/>
      <c r="K72" s="93" t="str">
        <f>+IF(ISBLANK(J72),"Introducir Resultado","Indicador Completado")</f>
        <v>Introducir Resultado</v>
      </c>
      <c r="M72" s="496" t="s">
        <v>184</v>
      </c>
      <c r="N72" s="497"/>
      <c r="O72" s="93" t="str">
        <f>+IF(ISBLANK(N72),"Introducir Resultado","Indicador Completado")</f>
        <v>Introducir Resultado</v>
      </c>
    </row>
    <row r="73" spans="1:15" ht="52.5">
      <c r="A73" s="104" t="s">
        <v>118</v>
      </c>
      <c r="B73" s="105" t="s">
        <v>319</v>
      </c>
      <c r="C73" s="105" t="s">
        <v>23</v>
      </c>
      <c r="D73" s="474" t="s">
        <v>379</v>
      </c>
      <c r="E73" s="495"/>
      <c r="F73" s="494"/>
      <c r="G73" s="93" t="str">
        <f>+IF(AND(ISBLANK(E73),ISBLANK(F73)),"Introducir Meta e Resultado",IF(ISBLANK(E73),"Introducir Meta",IF(ISBLANK(F73),"Introducir Resultado",IF(F73&gt;=E73,"Meta Conseguida","Meta Non Conseguida"))))</f>
        <v>Introducir Meta e Resultado</v>
      </c>
      <c r="H73" s="3"/>
      <c r="I73" s="495"/>
      <c r="J73" s="494"/>
      <c r="K73" s="93" t="str">
        <f>+IF(AND(ISBLANK(I73),ISBLANK(J73)),"Introducir Meta e Resultado",IF(ISBLANK(I73),"Introducir Meta",IF(ISBLANK(J73),"Introducir Resultado",IF(J73&gt;=I73,"Meta Conseguida","Meta Non Conseguida"))))</f>
        <v>Introducir Meta e Resultado</v>
      </c>
      <c r="M73" s="495"/>
      <c r="N73" s="494"/>
      <c r="O73" s="93" t="str">
        <f>+IF(AND(ISBLANK(M73),ISBLANK(N73)),"Introducir Meta e Resultado",IF(ISBLANK(M73),"Introducir Meta",IF(ISBLANK(N73),"Introducir Resultado",IF(N73&gt;=M73,"Meta Conseguida","Meta Non Conseguida"))))</f>
        <v>Introducir Meta e Resultado</v>
      </c>
    </row>
    <row r="74" spans="1:15" ht="78.75">
      <c r="A74" s="104" t="s">
        <v>119</v>
      </c>
      <c r="B74" s="105" t="s">
        <v>224</v>
      </c>
      <c r="C74" s="105" t="s">
        <v>24</v>
      </c>
      <c r="D74" s="474" t="s">
        <v>587</v>
      </c>
      <c r="E74" s="495"/>
      <c r="F74" s="411">
        <v>2</v>
      </c>
      <c r="G74" s="87" t="str">
        <f>+IF(AND(ISBLANK(E74),ISBLANK(F74)),"Introducir Meta e Resultado",IF(ISBLANK(E74),"Introducir Meta",IF(ISBLANK(F74),"Introducir Resultado",IF(F74&gt;=E74,"Meta Conseguida","Meta Non Conseguida"))))</f>
        <v>Introducir Meta</v>
      </c>
      <c r="H74" s="3"/>
      <c r="I74" s="495"/>
      <c r="J74" s="411"/>
      <c r="K74" s="87" t="str">
        <f>+IF(AND(ISBLANK(I74),ISBLANK(J74)),"Introducir Meta e Resultado",IF(ISBLANK(I74),"Introducir Meta",IF(ISBLANK(J74),"Introducir Resultado",IF(J74&gt;=I74,"Meta Conseguida","Meta Non Conseguida"))))</f>
        <v>Introducir Meta e Resultado</v>
      </c>
      <c r="M74" s="495"/>
      <c r="N74" s="411"/>
      <c r="O74" s="87" t="str">
        <f>+IF(AND(ISBLANK(M74),ISBLANK(N74)),"Introducir Meta e Resultado",IF(ISBLANK(M74),"Introducir Meta",IF(ISBLANK(N74),"Introducir Resultado",IF(N74&gt;=M74,"Meta Conseguida","Meta Non Conseguida"))))</f>
        <v>Introducir Meta e Resultado</v>
      </c>
    </row>
    <row r="75" spans="1:15" ht="36">
      <c r="A75" s="103" t="s">
        <v>120</v>
      </c>
      <c r="B75" s="97" t="s">
        <v>380</v>
      </c>
      <c r="C75" s="97" t="s">
        <v>9</v>
      </c>
      <c r="D75" s="484" t="s">
        <v>399</v>
      </c>
      <c r="E75" s="428">
        <f>+COUNTA(E76:E79)</f>
        <v>0</v>
      </c>
      <c r="F75" s="427">
        <f>+COUNTIF(G76:G79,"Meta Conseguida")</f>
        <v>0</v>
      </c>
      <c r="G75" s="90" t="str">
        <f>+IF(F75=0,"Ningunha Meta Alcanzada",IF(F75=E75,"Meta Totalmente Alcanzada",IF(F75&gt;0,"Meta Parcialmente Alcanzada")))</f>
        <v>Ningunha Meta Alcanzada</v>
      </c>
      <c r="H75" s="336"/>
      <c r="I75" s="428">
        <f>+COUNTA(I76:I79)</f>
        <v>0</v>
      </c>
      <c r="J75" s="427">
        <f>+COUNTIF(K76:K79,"Meta Conseguida")</f>
        <v>0</v>
      </c>
      <c r="K75" s="90" t="str">
        <f>+IF(J75=0,"Ningunha Meta Alcanzada",IF(J75=I75,"Meta Totalmente Alcanzada",IF(J75&gt;0,"Meta Parcialmente Alcanzada")))</f>
        <v>Ningunha Meta Alcanzada</v>
      </c>
      <c r="M75" s="428">
        <f>+COUNTA(M76:M79)</f>
        <v>0</v>
      </c>
      <c r="N75" s="427">
        <f>+COUNTIF(O76:O79,"Meta Conseguida")</f>
        <v>0</v>
      </c>
      <c r="O75" s="90" t="str">
        <f>+IF(N75=0,"Ningunha Meta Alcanzada",IF(N75=M75,"Meta Totalmente Alcanzada",IF(N75&gt;0,"Meta Parcialmente Alcanzada")))</f>
        <v>Ningunha Meta Alcanzada</v>
      </c>
    </row>
    <row r="76" spans="1:15" ht="78.75">
      <c r="A76" s="58" t="s">
        <v>157</v>
      </c>
      <c r="B76" s="91" t="s">
        <v>229</v>
      </c>
      <c r="C76" s="67" t="s">
        <v>9</v>
      </c>
      <c r="D76" s="485" t="s">
        <v>588</v>
      </c>
      <c r="E76" s="518"/>
      <c r="F76" s="519">
        <v>4.666666666666667</v>
      </c>
      <c r="G76" s="88" t="str">
        <f t="shared" ref="G76:G79" si="41">+IF(AND(ISBLANK(E76),ISBLANK(F76)),"Introducir Meta e Resultado",IF(ISBLANK(E76),"Introducir Meta",IF(ISBLANK(F76),"Introducir Resultado",IF(F76&gt;=E76,"Meta Conseguida","Meta Non Conseguida"))))</f>
        <v>Introducir Meta</v>
      </c>
      <c r="H76" s="336"/>
      <c r="I76" s="518"/>
      <c r="J76" s="519"/>
      <c r="K76" s="88" t="str">
        <f t="shared" ref="K76:K79" si="42">+IF(AND(ISBLANK(I76),ISBLANK(J76)),"Introducir Meta e Resultado",IF(ISBLANK(I76),"Introducir Meta",IF(ISBLANK(J76),"Introducir Resultado",IF(J76&gt;=I76,"Meta Conseguida","Meta Non Conseguida"))))</f>
        <v>Introducir Meta e Resultado</v>
      </c>
      <c r="M76" s="518"/>
      <c r="N76" s="519"/>
      <c r="O76" s="88" t="str">
        <f t="shared" ref="O76:O79" si="43">+IF(AND(ISBLANK(M76),ISBLANK(N76)),"Introducir Meta e Resultado",IF(ISBLANK(M76),"Introducir Meta",IF(ISBLANK(N76),"Introducir Resultado",IF(N76&gt;=M76,"Meta Conseguida","Meta Non Conseguida"))))</f>
        <v>Introducir Meta e Resultado</v>
      </c>
    </row>
    <row r="77" spans="1:15" ht="78.75">
      <c r="A77" s="58" t="s">
        <v>158</v>
      </c>
      <c r="B77" s="91" t="s">
        <v>230</v>
      </c>
      <c r="C77" s="67" t="s">
        <v>9</v>
      </c>
      <c r="D77" s="485" t="s">
        <v>589</v>
      </c>
      <c r="E77" s="518"/>
      <c r="F77" s="519">
        <v>4.375</v>
      </c>
      <c r="G77" s="88" t="str">
        <f t="shared" si="41"/>
        <v>Introducir Meta</v>
      </c>
      <c r="H77" s="336"/>
      <c r="I77" s="518"/>
      <c r="J77" s="519"/>
      <c r="K77" s="88" t="str">
        <f t="shared" si="42"/>
        <v>Introducir Meta e Resultado</v>
      </c>
      <c r="M77" s="518"/>
      <c r="N77" s="519"/>
      <c r="O77" s="88" t="str">
        <f t="shared" si="43"/>
        <v>Introducir Meta e Resultado</v>
      </c>
    </row>
    <row r="78" spans="1:15" ht="78.75">
      <c r="A78" s="58" t="s">
        <v>182</v>
      </c>
      <c r="B78" s="91" t="s">
        <v>231</v>
      </c>
      <c r="C78" s="67" t="s">
        <v>9</v>
      </c>
      <c r="D78" s="485" t="s">
        <v>590</v>
      </c>
      <c r="E78" s="518"/>
      <c r="F78" s="519">
        <v>3.375</v>
      </c>
      <c r="G78" s="88" t="str">
        <f t="shared" si="41"/>
        <v>Introducir Meta</v>
      </c>
      <c r="H78" s="336"/>
      <c r="I78" s="518"/>
      <c r="J78" s="519"/>
      <c r="K78" s="88" t="str">
        <f t="shared" si="42"/>
        <v>Introducir Meta e Resultado</v>
      </c>
      <c r="M78" s="518"/>
      <c r="N78" s="519"/>
      <c r="O78" s="88" t="str">
        <f t="shared" si="43"/>
        <v>Introducir Meta e Resultado</v>
      </c>
    </row>
    <row r="79" spans="1:15" ht="78.75">
      <c r="A79" s="59" t="s">
        <v>183</v>
      </c>
      <c r="B79" s="92" t="s">
        <v>426</v>
      </c>
      <c r="C79" s="66" t="s">
        <v>9</v>
      </c>
      <c r="D79" s="485" t="s">
        <v>591</v>
      </c>
      <c r="E79" s="526"/>
      <c r="F79" s="527">
        <v>5</v>
      </c>
      <c r="G79" s="89" t="str">
        <f t="shared" si="41"/>
        <v>Introducir Meta</v>
      </c>
      <c r="H79" s="336"/>
      <c r="I79" s="526"/>
      <c r="J79" s="527"/>
      <c r="K79" s="89" t="str">
        <f t="shared" si="42"/>
        <v>Introducir Meta e Resultado</v>
      </c>
      <c r="M79" s="526"/>
      <c r="N79" s="527"/>
      <c r="O79" s="89" t="str">
        <f t="shared" si="43"/>
        <v>Introducir Meta e Resultado</v>
      </c>
    </row>
    <row r="80" spans="1:15" ht="39.4">
      <c r="A80" s="104" t="s">
        <v>134</v>
      </c>
      <c r="B80" s="105" t="s">
        <v>138</v>
      </c>
      <c r="C80" s="105" t="s">
        <v>159</v>
      </c>
      <c r="D80" s="498" t="s">
        <v>381</v>
      </c>
      <c r="E80" s="499"/>
      <c r="F80" s="399"/>
      <c r="G80" s="93" t="str">
        <f>+IF(AND(ISBLANK(E80),ISBLANK(F80)),"Introducir Meta e Resultado",IF(ISBLANK(E80),"Introducir Meta",IF(ISBLANK(F80),"Introducir Resultado",IF(F80&gt;=E80,"Meta Conseguida","Meta Non Conseguida"))))</f>
        <v>Introducir Meta e Resultado</v>
      </c>
      <c r="H80" s="3"/>
      <c r="I80" s="499"/>
      <c r="J80" s="399"/>
      <c r="K80" s="93" t="str">
        <f>+IF(AND(ISBLANK(I80),ISBLANK(J80)),"Introducir Meta e Resultado",IF(ISBLANK(I80),"Introducir Meta",IF(ISBLANK(J80),"Introducir Resultado",IF(J80&gt;=I80,"Meta Conseguida","Meta Non Conseguida"))))</f>
        <v>Introducir Meta e Resultado</v>
      </c>
      <c r="M80" s="499"/>
      <c r="N80" s="399"/>
      <c r="O80" s="93" t="str">
        <f>+IF(AND(ISBLANK(M80),ISBLANK(N80)),"Introducir Meta e Resultado",IF(ISBLANK(M80),"Introducir Meta",IF(ISBLANK(N80),"Introducir Resultado",IF(N80&gt;=M80,"Meta Conseguida","Meta Non Conseguida"))))</f>
        <v>Introducir Meta e Resultado</v>
      </c>
    </row>
    <row r="81" spans="1:15" ht="65.650000000000006">
      <c r="A81" s="104" t="s">
        <v>135</v>
      </c>
      <c r="B81" s="105" t="s">
        <v>62</v>
      </c>
      <c r="C81" s="105" t="s">
        <v>7</v>
      </c>
      <c r="D81" s="474" t="s">
        <v>592</v>
      </c>
      <c r="E81" s="495"/>
      <c r="F81" s="411">
        <v>3.51</v>
      </c>
      <c r="G81" s="87" t="str">
        <f>+IF(AND(ISBLANK(E81),ISBLANK(F81)),"Introducir Meta e Resultado",IF(ISBLANK(E81),"Introducir Meta",IF(ISBLANK(F81),"Introducir Resultado",IF(F81&gt;=E81,"Meta Conseguida","Meta Non Conseguida"))))</f>
        <v>Introducir Meta</v>
      </c>
      <c r="H81" s="3"/>
      <c r="I81" s="495"/>
      <c r="J81" s="411"/>
      <c r="K81" s="87" t="str">
        <f>+IF(AND(ISBLANK(I81),ISBLANK(J81)),"Introducir Meta e Resultado",IF(ISBLANK(I81),"Introducir Meta",IF(ISBLANK(J81),"Introducir Resultado",IF(J81&gt;=I81,"Meta Conseguida","Meta Non Conseguida"))))</f>
        <v>Introducir Meta e Resultado</v>
      </c>
      <c r="M81" s="495"/>
      <c r="N81" s="411"/>
      <c r="O81" s="87" t="str">
        <f>+IF(AND(ISBLANK(M81),ISBLANK(N81)),"Introducir Meta e Resultado",IF(ISBLANK(M81),"Introducir Meta",IF(ISBLANK(N81),"Introducir Resultado",IF(N81&gt;=M81,"Meta Conseguida","Meta Non Conseguida"))))</f>
        <v>Introducir Meta e Resultado</v>
      </c>
    </row>
    <row r="82" spans="1:15" ht="36">
      <c r="A82" s="103" t="s">
        <v>173</v>
      </c>
      <c r="B82" s="97" t="s">
        <v>320</v>
      </c>
      <c r="C82" s="97" t="s">
        <v>11</v>
      </c>
      <c r="D82" s="484" t="s">
        <v>400</v>
      </c>
      <c r="E82" s="426">
        <f>+COUNTA(E83:E86)</f>
        <v>0</v>
      </c>
      <c r="F82" s="427">
        <f>+COUNTIF(G83:G86,"Meta Conseguida")</f>
        <v>0</v>
      </c>
      <c r="G82" s="90" t="str">
        <f>+IF(F82=0,"Ningunha Meta Alcanzada",IF(F82=E82,"Meta Totalmente Alcanzada",IF(F82&gt;0,"Meta Parcialmente Alcanzada")))</f>
        <v>Ningunha Meta Alcanzada</v>
      </c>
      <c r="H82" s="336"/>
      <c r="I82" s="426">
        <f>+COUNTA(I83:I86)</f>
        <v>0</v>
      </c>
      <c r="J82" s="427">
        <f>+COUNTIF(K83:K86,"Meta Conseguida")</f>
        <v>0</v>
      </c>
      <c r="K82" s="90" t="str">
        <f>+IF(J82=0,"Ningunha Meta Alcanzada",IF(J82=I82,"Meta Totalmente Alcanzada",IF(J82&gt;0,"Meta Parcialmente Alcanzada")))</f>
        <v>Ningunha Meta Alcanzada</v>
      </c>
      <c r="M82" s="426">
        <f>+COUNTA(M83:M86)</f>
        <v>0</v>
      </c>
      <c r="N82" s="427">
        <f>+COUNTIF(O83:O86,"Meta Conseguida")</f>
        <v>0</v>
      </c>
      <c r="O82" s="90" t="str">
        <f>+IF(N82=0,"Ningunha Meta Alcanzada",IF(N82=M82,"Meta Totalmente Alcanzada",IF(N82&gt;0,"Meta Parcialmente Alcanzada")))</f>
        <v>Ningunha Meta Alcanzada</v>
      </c>
    </row>
    <row r="83" spans="1:15" ht="78.75">
      <c r="A83" s="58" t="s">
        <v>321</v>
      </c>
      <c r="B83" s="91" t="s">
        <v>322</v>
      </c>
      <c r="C83" s="91" t="s">
        <v>11</v>
      </c>
      <c r="D83" s="485" t="s">
        <v>593</v>
      </c>
      <c r="E83" s="518"/>
      <c r="F83" s="519">
        <v>3.9714285714285715</v>
      </c>
      <c r="G83" s="88" t="str">
        <f t="shared" ref="G83:G86" si="44">+IF(AND(ISBLANK(E83),ISBLANK(F83)),"Introducir Meta e Resultado",IF(ISBLANK(E83),"Introducir Meta",IF(ISBLANK(F83),"Introducir Resultado",IF(F83&gt;=E83,"Meta Conseguida","Meta Non Conseguida"))))</f>
        <v>Introducir Meta</v>
      </c>
      <c r="H83" s="336"/>
      <c r="I83" s="518"/>
      <c r="J83" s="519"/>
      <c r="K83" s="88" t="str">
        <f t="shared" ref="K83:K86" si="45">+IF(AND(ISBLANK(I83),ISBLANK(J83)),"Introducir Meta e Resultado",IF(ISBLANK(I83),"Introducir Meta",IF(ISBLANK(J83),"Introducir Resultado",IF(J83&gt;=I83,"Meta Conseguida","Meta Non Conseguida"))))</f>
        <v>Introducir Meta e Resultado</v>
      </c>
      <c r="M83" s="518"/>
      <c r="N83" s="519"/>
      <c r="O83" s="88" t="str">
        <f t="shared" ref="O83:O86" si="46">+IF(AND(ISBLANK(M83),ISBLANK(N83)),"Introducir Meta e Resultado",IF(ISBLANK(M83),"Introducir Meta",IF(ISBLANK(N83),"Introducir Resultado",IF(N83&gt;=M83,"Meta Conseguida","Meta Non Conseguida"))))</f>
        <v>Introducir Meta e Resultado</v>
      </c>
    </row>
    <row r="84" spans="1:15" ht="78.75">
      <c r="A84" s="58" t="s">
        <v>323</v>
      </c>
      <c r="B84" s="91" t="s">
        <v>324</v>
      </c>
      <c r="C84" s="91" t="s">
        <v>11</v>
      </c>
      <c r="D84" s="485" t="s">
        <v>594</v>
      </c>
      <c r="E84" s="518"/>
      <c r="F84" s="519">
        <v>4.75</v>
      </c>
      <c r="G84" s="88" t="str">
        <f t="shared" si="44"/>
        <v>Introducir Meta</v>
      </c>
      <c r="H84" s="336"/>
      <c r="I84" s="518"/>
      <c r="J84" s="519"/>
      <c r="K84" s="88" t="str">
        <f t="shared" si="45"/>
        <v>Introducir Meta e Resultado</v>
      </c>
      <c r="M84" s="518"/>
      <c r="N84" s="519"/>
      <c r="O84" s="88" t="str">
        <f t="shared" si="46"/>
        <v>Introducir Meta e Resultado</v>
      </c>
    </row>
    <row r="85" spans="1:15" ht="78.75">
      <c r="A85" s="58" t="s">
        <v>326</v>
      </c>
      <c r="B85" s="91" t="s">
        <v>325</v>
      </c>
      <c r="C85" s="91" t="s">
        <v>11</v>
      </c>
      <c r="D85" s="485" t="s">
        <v>595</v>
      </c>
      <c r="E85" s="518"/>
      <c r="F85" s="519">
        <v>2.736842105263158</v>
      </c>
      <c r="G85" s="88" t="str">
        <f t="shared" si="44"/>
        <v>Introducir Meta</v>
      </c>
      <c r="H85" s="336"/>
      <c r="I85" s="518"/>
      <c r="J85" s="519"/>
      <c r="K85" s="88" t="str">
        <f t="shared" si="45"/>
        <v>Introducir Meta e Resultado</v>
      </c>
      <c r="M85" s="518"/>
      <c r="N85" s="519"/>
      <c r="O85" s="88" t="str">
        <f t="shared" si="46"/>
        <v>Introducir Meta e Resultado</v>
      </c>
    </row>
    <row r="86" spans="1:15" ht="78.75">
      <c r="A86" s="59" t="s">
        <v>326</v>
      </c>
      <c r="B86" s="91" t="s">
        <v>427</v>
      </c>
      <c r="C86" s="92" t="s">
        <v>11</v>
      </c>
      <c r="D86" s="485" t="s">
        <v>596</v>
      </c>
      <c r="E86" s="518"/>
      <c r="F86" s="519">
        <v>4</v>
      </c>
      <c r="G86" s="88" t="str">
        <f t="shared" si="44"/>
        <v>Introducir Meta</v>
      </c>
      <c r="H86" s="336"/>
      <c r="I86" s="518"/>
      <c r="J86" s="519"/>
      <c r="K86" s="88" t="str">
        <f t="shared" si="45"/>
        <v>Introducir Meta e Resultado</v>
      </c>
      <c r="M86" s="518"/>
      <c r="N86" s="519"/>
      <c r="O86" s="88" t="str">
        <f t="shared" si="46"/>
        <v>Introducir Meta e Resultado</v>
      </c>
    </row>
    <row r="87" spans="1:15" ht="65.650000000000006">
      <c r="A87" s="106" t="s">
        <v>174</v>
      </c>
      <c r="B87" s="107" t="s">
        <v>232</v>
      </c>
      <c r="C87" s="107" t="s">
        <v>357</v>
      </c>
      <c r="D87" s="500" t="s">
        <v>597</v>
      </c>
      <c r="E87" s="501" t="s">
        <v>184</v>
      </c>
      <c r="F87" s="502">
        <v>37</v>
      </c>
      <c r="G87" s="93" t="str">
        <f t="shared" ref="G87:G88" si="47">+IF(ISBLANK(F87),"Introducir Resultado","Indicador Completado")</f>
        <v>Indicador Completado</v>
      </c>
      <c r="H87" s="3"/>
      <c r="I87" s="501" t="s">
        <v>184</v>
      </c>
      <c r="J87" s="502"/>
      <c r="K87" s="93" t="str">
        <f t="shared" ref="K87:K88" si="48">+IF(ISBLANK(J87),"Introducir Resultado","Indicador Completado")</f>
        <v>Introducir Resultado</v>
      </c>
      <c r="M87" s="501" t="s">
        <v>184</v>
      </c>
      <c r="N87" s="502"/>
      <c r="O87" s="93" t="str">
        <f t="shared" ref="O87:O88" si="49">+IF(ISBLANK(N87),"Introducir Resultado","Indicador Completado")</f>
        <v>Introducir Resultado</v>
      </c>
    </row>
    <row r="88" spans="1:15" ht="65.650000000000006">
      <c r="A88" s="106" t="s">
        <v>328</v>
      </c>
      <c r="B88" s="107" t="s">
        <v>175</v>
      </c>
      <c r="C88" s="107" t="s">
        <v>7</v>
      </c>
      <c r="D88" s="500" t="s">
        <v>598</v>
      </c>
      <c r="E88" s="501" t="s">
        <v>184</v>
      </c>
      <c r="F88" s="502">
        <v>32</v>
      </c>
      <c r="G88" s="93" t="str">
        <f t="shared" si="47"/>
        <v>Indicador Completado</v>
      </c>
      <c r="H88" s="3"/>
      <c r="I88" s="501" t="s">
        <v>184</v>
      </c>
      <c r="J88" s="502"/>
      <c r="K88" s="93" t="str">
        <f t="shared" si="48"/>
        <v>Introducir Resultado</v>
      </c>
      <c r="M88" s="501" t="s">
        <v>184</v>
      </c>
      <c r="N88" s="502"/>
      <c r="O88" s="93" t="str">
        <f t="shared" si="49"/>
        <v>Introducir Resultado</v>
      </c>
    </row>
    <row r="89" spans="1:15" s="52" customFormat="1" ht="18.75" customHeight="1" thickBot="1">
      <c r="A89" s="334"/>
      <c r="B89" s="335"/>
      <c r="C89" s="335"/>
      <c r="D89" s="503"/>
      <c r="E89" s="481"/>
      <c r="F89" s="504"/>
      <c r="G89" s="27"/>
      <c r="H89" s="2"/>
      <c r="I89" s="481"/>
      <c r="J89" s="504"/>
      <c r="K89" s="27"/>
      <c r="L89" s="2"/>
      <c r="M89" s="481"/>
      <c r="N89" s="504"/>
      <c r="O89" s="27"/>
    </row>
    <row r="90" spans="1:15" ht="18.75" customHeight="1" thickBot="1">
      <c r="A90" s="40" t="s">
        <v>26</v>
      </c>
      <c r="B90" s="41"/>
      <c r="C90" s="41"/>
      <c r="D90" s="505"/>
      <c r="E90" s="506"/>
      <c r="F90" s="506"/>
      <c r="G90" s="43"/>
      <c r="H90" s="52"/>
      <c r="I90" s="506"/>
      <c r="J90" s="506"/>
      <c r="K90" s="43"/>
      <c r="L90" s="52"/>
      <c r="M90" s="506"/>
      <c r="N90" s="506"/>
      <c r="O90" s="43"/>
    </row>
    <row r="91" spans="1:15" ht="24.95" customHeight="1">
      <c r="A91" s="95"/>
      <c r="B91" s="185"/>
      <c r="C91" s="185"/>
      <c r="D91" s="507"/>
      <c r="E91" s="481"/>
      <c r="F91" s="481"/>
      <c r="G91" s="27"/>
      <c r="I91" s="481"/>
      <c r="J91" s="481"/>
      <c r="K91" s="27"/>
      <c r="M91" s="481"/>
      <c r="N91" s="481"/>
      <c r="O91" s="27"/>
    </row>
    <row r="92" spans="1:15" ht="36">
      <c r="A92" s="537" t="s">
        <v>136</v>
      </c>
      <c r="B92" s="530" t="s">
        <v>428</v>
      </c>
      <c r="C92" s="530" t="s">
        <v>34</v>
      </c>
      <c r="D92" s="508" t="s">
        <v>401</v>
      </c>
      <c r="E92" s="424">
        <f>+COUNTA(G93:G102)-COUNTIF(G93:G102,"Non hai indicador")-COUNTIF(G93:G102,"Introducir Meta e Resultado")</f>
        <v>0</v>
      </c>
      <c r="F92" s="425">
        <f>+COUNTIF(G93:G102,"Meta Conseguida")</f>
        <v>0</v>
      </c>
      <c r="G92" s="90" t="str">
        <f>+IF(F92=0,"Ningunha Meta Alcanzada",IF(F92=E92,"Meta Totalmente Alcanzada",IF(F92&gt;0,"Meta Parcialmente Alcanzada")))</f>
        <v>Ningunha Meta Alcanzada</v>
      </c>
      <c r="I92" s="424">
        <f>+COUNTA(K93:K102)-COUNTIF(K93:K102,"Non hai indicador")-COUNTIF(K93:K102,"Introducir Meta e Resultado")</f>
        <v>0</v>
      </c>
      <c r="J92" s="425">
        <f>+COUNTIF(K93:K102,"Meta Conseguida")</f>
        <v>0</v>
      </c>
      <c r="K92" s="90" t="str">
        <f>+IF(J92=0,"Ningunha Meta Alcanzada",IF(J92=I92,"Meta Totalmente Alcanzada",IF(J92&gt;0,"Meta Parcialmente Alcanzada")))</f>
        <v>Ningunha Meta Alcanzada</v>
      </c>
      <c r="M92" s="424">
        <f>+COUNTA(O93:O102)-COUNTIF(O93:O102,"Non hai indicador")-COUNTIF(O93:O102,"Introducir Meta e Resultado")</f>
        <v>0</v>
      </c>
      <c r="N92" s="425">
        <f>+COUNTIF(O93:O102,"Meta Conseguida")</f>
        <v>0</v>
      </c>
      <c r="O92" s="90" t="str">
        <f>+IF(N92=0,"Ningunha Meta Alcanzada",IF(N92=M92,"Meta Totalmente Alcanzada",IF(N92&gt;0,"Meta Parcialmente Alcanzada")))</f>
        <v>Ningunha Meta Alcanzada</v>
      </c>
    </row>
    <row r="93" spans="1:15" ht="26.25">
      <c r="A93" s="538" t="s">
        <v>430</v>
      </c>
      <c r="B93" s="466" t="s">
        <v>431</v>
      </c>
      <c r="C93" s="457" t="s">
        <v>34</v>
      </c>
      <c r="D93" s="448" t="s">
        <v>382</v>
      </c>
      <c r="E93" s="417"/>
      <c r="F93" s="418"/>
      <c r="G93" s="88" t="str">
        <f t="shared" ref="G93:G102" si="50">+IF(AND(ISBLANK(E93),ISBLANK(F93)),"Introducir Meta e Resultado",IF(ISBLANK(E93),"Introducir Meta",IF(ISBLANK(F93),"Introducir Resultado",IF(F93&gt;=E93,"Meta Conseguida","Meta Non Conseguida"))))</f>
        <v>Introducir Meta e Resultado</v>
      </c>
      <c r="I93" s="417"/>
      <c r="J93" s="418"/>
      <c r="K93" s="88" t="str">
        <f t="shared" ref="K93:K102" si="51">+IF(AND(ISBLANK(I93),ISBLANK(J93)),"Introducir Meta e Resultado",IF(ISBLANK(I93),"Introducir Meta",IF(ISBLANK(J93),"Introducir Resultado",IF(J93&gt;=I93,"Meta Conseguida","Meta Non Conseguida"))))</f>
        <v>Introducir Meta e Resultado</v>
      </c>
      <c r="M93" s="417"/>
      <c r="N93" s="418"/>
      <c r="O93" s="88" t="str">
        <f t="shared" ref="O93:O102" si="52">+IF(AND(ISBLANK(M93),ISBLANK(N93)),"Introducir Meta e Resultado",IF(ISBLANK(M93),"Introducir Meta",IF(ISBLANK(N93),"Introducir Resultado",IF(N93&gt;=M93,"Meta Conseguida","Meta Non Conseguida"))))</f>
        <v>Introducir Meta e Resultado</v>
      </c>
    </row>
    <row r="94" spans="1:15" ht="26.25">
      <c r="A94" s="538" t="s">
        <v>432</v>
      </c>
      <c r="B94" s="466" t="s">
        <v>433</v>
      </c>
      <c r="C94" s="457" t="s">
        <v>34</v>
      </c>
      <c r="D94" s="448" t="s">
        <v>383</v>
      </c>
      <c r="E94" s="417"/>
      <c r="F94" s="418"/>
      <c r="G94" s="88" t="str">
        <f t="shared" si="50"/>
        <v>Introducir Meta e Resultado</v>
      </c>
      <c r="I94" s="417"/>
      <c r="J94" s="418"/>
      <c r="K94" s="88" t="str">
        <f t="shared" si="51"/>
        <v>Introducir Meta e Resultado</v>
      </c>
      <c r="M94" s="417"/>
      <c r="N94" s="418"/>
      <c r="O94" s="88" t="str">
        <f t="shared" si="52"/>
        <v>Introducir Meta e Resultado</v>
      </c>
    </row>
    <row r="95" spans="1:15" ht="26.25">
      <c r="A95" s="538" t="s">
        <v>434</v>
      </c>
      <c r="B95" s="466" t="s">
        <v>435</v>
      </c>
      <c r="C95" s="457" t="s">
        <v>34</v>
      </c>
      <c r="D95" s="448" t="s">
        <v>383</v>
      </c>
      <c r="E95" s="417"/>
      <c r="F95" s="418"/>
      <c r="G95" s="88" t="str">
        <f t="shared" si="50"/>
        <v>Introducir Meta e Resultado</v>
      </c>
      <c r="I95" s="417"/>
      <c r="J95" s="418"/>
      <c r="K95" s="88" t="str">
        <f t="shared" si="51"/>
        <v>Introducir Meta e Resultado</v>
      </c>
      <c r="M95" s="417"/>
      <c r="N95" s="418"/>
      <c r="O95" s="88" t="str">
        <f t="shared" si="52"/>
        <v>Introducir Meta e Resultado</v>
      </c>
    </row>
    <row r="96" spans="1:15" ht="26.25">
      <c r="A96" s="538" t="s">
        <v>436</v>
      </c>
      <c r="B96" s="466" t="s">
        <v>437</v>
      </c>
      <c r="C96" s="457" t="s">
        <v>34</v>
      </c>
      <c r="D96" s="448" t="s">
        <v>383</v>
      </c>
      <c r="E96" s="419"/>
      <c r="F96" s="418"/>
      <c r="G96" s="88" t="str">
        <f t="shared" si="50"/>
        <v>Introducir Meta e Resultado</v>
      </c>
      <c r="I96" s="419"/>
      <c r="J96" s="418"/>
      <c r="K96" s="88" t="str">
        <f t="shared" si="51"/>
        <v>Introducir Meta e Resultado</v>
      </c>
      <c r="M96" s="419"/>
      <c r="N96" s="418"/>
      <c r="O96" s="88" t="str">
        <f t="shared" si="52"/>
        <v>Introducir Meta e Resultado</v>
      </c>
    </row>
    <row r="97" spans="1:15" ht="26.25">
      <c r="A97" s="538" t="s">
        <v>438</v>
      </c>
      <c r="B97" s="466" t="s">
        <v>439</v>
      </c>
      <c r="C97" s="457" t="s">
        <v>34</v>
      </c>
      <c r="D97" s="448" t="s">
        <v>383</v>
      </c>
      <c r="E97" s="417"/>
      <c r="F97" s="418"/>
      <c r="G97" s="88" t="str">
        <f t="shared" si="50"/>
        <v>Introducir Meta e Resultado</v>
      </c>
      <c r="I97" s="417"/>
      <c r="J97" s="418"/>
      <c r="K97" s="88" t="str">
        <f t="shared" si="51"/>
        <v>Introducir Meta e Resultado</v>
      </c>
      <c r="M97" s="417"/>
      <c r="N97" s="418"/>
      <c r="O97" s="88" t="str">
        <f t="shared" si="52"/>
        <v>Introducir Meta e Resultado</v>
      </c>
    </row>
    <row r="98" spans="1:15" ht="26.25">
      <c r="A98" s="538" t="s">
        <v>440</v>
      </c>
      <c r="B98" s="466" t="s">
        <v>441</v>
      </c>
      <c r="C98" s="457" t="s">
        <v>34</v>
      </c>
      <c r="D98" s="448" t="s">
        <v>383</v>
      </c>
      <c r="E98" s="417"/>
      <c r="F98" s="418"/>
      <c r="G98" s="88" t="str">
        <f t="shared" si="50"/>
        <v>Introducir Meta e Resultado</v>
      </c>
      <c r="I98" s="417"/>
      <c r="J98" s="418"/>
      <c r="K98" s="88" t="str">
        <f t="shared" si="51"/>
        <v>Introducir Meta e Resultado</v>
      </c>
      <c r="M98" s="417"/>
      <c r="N98" s="418"/>
      <c r="O98" s="88" t="str">
        <f t="shared" si="52"/>
        <v>Introducir Meta e Resultado</v>
      </c>
    </row>
    <row r="99" spans="1:15" ht="26.25">
      <c r="A99" s="538" t="s">
        <v>442</v>
      </c>
      <c r="B99" s="466" t="s">
        <v>443</v>
      </c>
      <c r="C99" s="457" t="s">
        <v>34</v>
      </c>
      <c r="D99" s="448" t="s">
        <v>383</v>
      </c>
      <c r="E99" s="417"/>
      <c r="F99" s="418"/>
      <c r="G99" s="88" t="str">
        <f t="shared" si="50"/>
        <v>Introducir Meta e Resultado</v>
      </c>
      <c r="I99" s="417"/>
      <c r="J99" s="418"/>
      <c r="K99" s="88" t="str">
        <f t="shared" si="51"/>
        <v>Introducir Meta e Resultado</v>
      </c>
      <c r="M99" s="417"/>
      <c r="N99" s="418"/>
      <c r="O99" s="88" t="str">
        <f t="shared" si="52"/>
        <v>Introducir Meta e Resultado</v>
      </c>
    </row>
    <row r="100" spans="1:15" ht="26.25">
      <c r="A100" s="538" t="s">
        <v>444</v>
      </c>
      <c r="B100" s="466" t="s">
        <v>445</v>
      </c>
      <c r="C100" s="457" t="s">
        <v>34</v>
      </c>
      <c r="D100" s="448" t="s">
        <v>383</v>
      </c>
      <c r="E100" s="417"/>
      <c r="F100" s="418"/>
      <c r="G100" s="88" t="str">
        <f t="shared" si="50"/>
        <v>Introducir Meta e Resultado</v>
      </c>
      <c r="I100" s="417"/>
      <c r="J100" s="418"/>
      <c r="K100" s="88" t="str">
        <f t="shared" si="51"/>
        <v>Introducir Meta e Resultado</v>
      </c>
      <c r="M100" s="417"/>
      <c r="N100" s="418"/>
      <c r="O100" s="88" t="str">
        <f t="shared" si="52"/>
        <v>Introducir Meta e Resultado</v>
      </c>
    </row>
    <row r="101" spans="1:15" ht="26.25">
      <c r="A101" s="538" t="s">
        <v>446</v>
      </c>
      <c r="B101" s="466" t="s">
        <v>447</v>
      </c>
      <c r="C101" s="457" t="s">
        <v>34</v>
      </c>
      <c r="D101" s="448" t="s">
        <v>383</v>
      </c>
      <c r="E101" s="417"/>
      <c r="F101" s="418"/>
      <c r="G101" s="88" t="str">
        <f t="shared" si="50"/>
        <v>Introducir Meta e Resultado</v>
      </c>
      <c r="I101" s="417"/>
      <c r="J101" s="418"/>
      <c r="K101" s="88" t="str">
        <f t="shared" si="51"/>
        <v>Introducir Meta e Resultado</v>
      </c>
      <c r="M101" s="417"/>
      <c r="N101" s="418"/>
      <c r="O101" s="88" t="str">
        <f t="shared" si="52"/>
        <v>Introducir Meta e Resultado</v>
      </c>
    </row>
    <row r="102" spans="1:15" ht="26.25">
      <c r="A102" s="539" t="s">
        <v>448</v>
      </c>
      <c r="B102" s="473" t="s">
        <v>449</v>
      </c>
      <c r="C102" s="535" t="s">
        <v>34</v>
      </c>
      <c r="D102" s="451" t="s">
        <v>383</v>
      </c>
      <c r="E102" s="420"/>
      <c r="F102" s="421"/>
      <c r="G102" s="89" t="str">
        <f t="shared" si="50"/>
        <v>Introducir Meta e Resultado</v>
      </c>
      <c r="I102" s="420"/>
      <c r="J102" s="421"/>
      <c r="K102" s="89" t="str">
        <f t="shared" si="51"/>
        <v>Introducir Meta e Resultado</v>
      </c>
      <c r="M102" s="420"/>
      <c r="N102" s="421"/>
      <c r="O102" s="89" t="str">
        <f t="shared" si="52"/>
        <v>Introducir Meta e Resultado</v>
      </c>
    </row>
    <row r="103" spans="1:15">
      <c r="F103" s="214"/>
    </row>
    <row r="104" spans="1:15">
      <c r="F104" s="214"/>
    </row>
    <row r="105" spans="1:15">
      <c r="F105" s="214"/>
    </row>
  </sheetData>
  <sheetProtection algorithmName="SHA-512" hashValue="jqbiL8ao3l9ll6RIze6vhLTi1rpd6+MHcHFgBjWv6ZoLyVwJFesr2CauulmylhGzf+DJ4FRqVhErHv3vvVOZJw==" saltValue="V2+10qnNx3FZD+xHIYjXgA==" spinCount="100000" sheet="1" formatCells="0" formatColumns="0" formatRows="0" autoFilter="0"/>
  <autoFilter ref="A5:C100" xr:uid="{00000000-0009-0000-0000-000003000000}"/>
  <mergeCells count="6">
    <mergeCell ref="M4:O4"/>
    <mergeCell ref="E4:G4"/>
    <mergeCell ref="A4:B4"/>
    <mergeCell ref="A2:G2"/>
    <mergeCell ref="C4:D4"/>
    <mergeCell ref="I4:K4"/>
  </mergeCells>
  <conditionalFormatting sqref="F1">
    <cfRule type="cellIs" dxfId="2105" priority="4331" operator="equal">
      <formula>0</formula>
    </cfRule>
    <cfRule type="cellIs" dxfId="2104" priority="4333" operator="greaterThanOrEqual">
      <formula>$E1</formula>
    </cfRule>
    <cfRule type="cellIs" dxfId="2103" priority="4332" operator="lessThan">
      <formula>$E1</formula>
    </cfRule>
  </conditionalFormatting>
  <conditionalFormatting sqref="F7">
    <cfRule type="cellIs" dxfId="2102" priority="325" operator="equal">
      <formula>0</formula>
    </cfRule>
    <cfRule type="cellIs" dxfId="2101" priority="326" operator="lessThan">
      <formula>E7</formula>
    </cfRule>
    <cfRule type="cellIs" dxfId="2100" priority="327" operator="greaterThanOrEqual">
      <formula>E7</formula>
    </cfRule>
  </conditionalFormatting>
  <conditionalFormatting sqref="F8">
    <cfRule type="cellIs" dxfId="2099" priority="290" operator="greaterThanOrEqual">
      <formula>E8</formula>
    </cfRule>
    <cfRule type="cellIs" dxfId="2098" priority="291" operator="lessThan">
      <formula>E8</formula>
    </cfRule>
    <cfRule type="cellIs" dxfId="2097" priority="289" operator="equal">
      <formula>0</formula>
    </cfRule>
  </conditionalFormatting>
  <conditionalFormatting sqref="F9">
    <cfRule type="cellIs" dxfId="2096" priority="311" operator="lessThan">
      <formula>E9</formula>
    </cfRule>
    <cfRule type="cellIs" dxfId="2095" priority="312" operator="greaterThanOrEqual">
      <formula>E9</formula>
    </cfRule>
  </conditionalFormatting>
  <conditionalFormatting sqref="F9:F11">
    <cfRule type="cellIs" dxfId="2094" priority="295" operator="equal">
      <formula>0</formula>
    </cfRule>
  </conditionalFormatting>
  <conditionalFormatting sqref="F10">
    <cfRule type="cellIs" dxfId="2093" priority="297" operator="greaterThanOrEqual">
      <formula>E10</formula>
    </cfRule>
    <cfRule type="cellIs" dxfId="2092" priority="296" operator="lessThan">
      <formula>E10</formula>
    </cfRule>
  </conditionalFormatting>
  <conditionalFormatting sqref="F11">
    <cfRule type="cellIs" dxfId="2091" priority="314" operator="lessThan">
      <formula>$E11</formula>
    </cfRule>
    <cfRule type="cellIs" dxfId="2090" priority="315" operator="greaterThanOrEqual">
      <formula>$E11</formula>
    </cfRule>
  </conditionalFormatting>
  <conditionalFormatting sqref="F12">
    <cfRule type="cellIs" dxfId="2089" priority="277" operator="equal">
      <formula>0</formula>
    </cfRule>
    <cfRule type="cellIs" dxfId="2088" priority="279" operator="lessThan">
      <formula>E12</formula>
    </cfRule>
    <cfRule type="cellIs" dxfId="2087" priority="278" operator="greaterThanOrEqual">
      <formula>E12</formula>
    </cfRule>
  </conditionalFormatting>
  <conditionalFormatting sqref="F13">
    <cfRule type="cellIs" dxfId="2086" priority="288" operator="greaterThanOrEqual">
      <formula>E13</formula>
    </cfRule>
    <cfRule type="cellIs" dxfId="2085" priority="287" operator="lessThan">
      <formula>E13</formula>
    </cfRule>
  </conditionalFormatting>
  <conditionalFormatting sqref="F13:F15">
    <cfRule type="cellIs" dxfId="2084" priority="258" operator="equal">
      <formula>0</formula>
    </cfRule>
  </conditionalFormatting>
  <conditionalFormatting sqref="F14">
    <cfRule type="cellIs" dxfId="2083" priority="284" operator="lessThan">
      <formula>E14</formula>
    </cfRule>
    <cfRule type="cellIs" dxfId="2082" priority="285" operator="greaterThanOrEqual">
      <formula>E14</formula>
    </cfRule>
  </conditionalFormatting>
  <conditionalFormatting sqref="F16">
    <cfRule type="cellIs" dxfId="2081" priority="304" operator="equal">
      <formula>0</formula>
    </cfRule>
    <cfRule type="cellIs" dxfId="2080" priority="305" operator="greaterThanOrEqual">
      <formula>E16</formula>
    </cfRule>
    <cfRule type="cellIs" dxfId="2079" priority="306" operator="lessThan">
      <formula>E16</formula>
    </cfRule>
  </conditionalFormatting>
  <conditionalFormatting sqref="F17">
    <cfRule type="cellIs" dxfId="2078" priority="308" operator="lessThan">
      <formula>E17</formula>
    </cfRule>
    <cfRule type="cellIs" dxfId="2077" priority="309" operator="greaterThanOrEqual">
      <formula>E17</formula>
    </cfRule>
  </conditionalFormatting>
  <conditionalFormatting sqref="F17:F18">
    <cfRule type="cellIs" dxfId="2076" priority="307" operator="equal">
      <formula>0</formula>
    </cfRule>
  </conditionalFormatting>
  <conditionalFormatting sqref="F18">
    <cfRule type="cellIs" dxfId="2075" priority="318" operator="greaterThanOrEqual">
      <formula>E18</formula>
    </cfRule>
    <cfRule type="cellIs" dxfId="2074" priority="317" operator="lessThan">
      <formula>E18</formula>
    </cfRule>
  </conditionalFormatting>
  <conditionalFormatting sqref="F20">
    <cfRule type="cellIs" dxfId="2073" priority="271" operator="equal">
      <formula>0</formula>
    </cfRule>
    <cfRule type="cellIs" dxfId="2072" priority="272" operator="greaterThanOrEqual">
      <formula>E20</formula>
    </cfRule>
    <cfRule type="cellIs" dxfId="2071" priority="273" operator="lessThan">
      <formula>E20</formula>
    </cfRule>
  </conditionalFormatting>
  <conditionalFormatting sqref="F21">
    <cfRule type="cellIs" dxfId="2070" priority="302" operator="lessThan">
      <formula>E21</formula>
    </cfRule>
    <cfRule type="cellIs" dxfId="2069" priority="303" operator="greaterThanOrEqual">
      <formula>E21</formula>
    </cfRule>
  </conditionalFormatting>
  <conditionalFormatting sqref="F21:F22">
    <cfRule type="cellIs" dxfId="2068" priority="298" operator="equal">
      <formula>0</formula>
    </cfRule>
  </conditionalFormatting>
  <conditionalFormatting sqref="F22">
    <cfRule type="cellIs" dxfId="2067" priority="300" operator="greaterThanOrEqual">
      <formula>E22</formula>
    </cfRule>
    <cfRule type="cellIs" dxfId="2066" priority="299" operator="lessThan">
      <formula>E22</formula>
    </cfRule>
  </conditionalFormatting>
  <conditionalFormatting sqref="F24">
    <cfRule type="cellIs" dxfId="2065" priority="1300" operator="equal">
      <formula>0</formula>
    </cfRule>
    <cfRule type="cellIs" dxfId="2064" priority="1301" operator="greaterThanOrEqual">
      <formula>E24</formula>
    </cfRule>
    <cfRule type="cellIs" dxfId="2063" priority="1302" operator="lessThan">
      <formula>E24</formula>
    </cfRule>
  </conditionalFormatting>
  <conditionalFormatting sqref="F25">
    <cfRule type="cellIs" dxfId="2062" priority="1290" operator="greaterThanOrEqual">
      <formula>E25</formula>
    </cfRule>
    <cfRule type="cellIs" dxfId="2061" priority="1289" operator="lessThan">
      <formula>E25</formula>
    </cfRule>
    <cfRule type="cellIs" dxfId="2060" priority="1288" operator="equal">
      <formula>0</formula>
    </cfRule>
  </conditionalFormatting>
  <conditionalFormatting sqref="F26">
    <cfRule type="cellIs" dxfId="2059" priority="1293" operator="greaterThan">
      <formula>E26</formula>
    </cfRule>
    <cfRule type="cellIs" dxfId="2058" priority="1291" operator="equal">
      <formula>0</formula>
    </cfRule>
    <cfRule type="cellIs" dxfId="2057" priority="1292" operator="lessThanOrEqual">
      <formula>E26</formula>
    </cfRule>
  </conditionalFormatting>
  <conditionalFormatting sqref="F27:F30">
    <cfRule type="cellIs" dxfId="2056" priority="1277" operator="lessThan">
      <formula>$E27</formula>
    </cfRule>
    <cfRule type="cellIs" dxfId="2055" priority="1278" operator="greaterThanOrEqual">
      <formula>$E27</formula>
    </cfRule>
    <cfRule type="cellIs" dxfId="2054" priority="1276" operator="equal">
      <formula>0</formula>
    </cfRule>
  </conditionalFormatting>
  <conditionalFormatting sqref="F32">
    <cfRule type="cellIs" dxfId="2053" priority="1383" operator="greaterThanOrEqual">
      <formula>E32</formula>
    </cfRule>
    <cfRule type="cellIs" dxfId="2052" priority="1382" operator="lessThan">
      <formula>E32</formula>
    </cfRule>
  </conditionalFormatting>
  <conditionalFormatting sqref="F32:F33">
    <cfRule type="cellIs" dxfId="2051" priority="1381" operator="equal">
      <formula>0</formula>
    </cfRule>
  </conditionalFormatting>
  <conditionalFormatting sqref="F33">
    <cfRule type="cellIs" dxfId="2050" priority="1385" operator="lessThan">
      <formula>E33</formula>
    </cfRule>
    <cfRule type="cellIs" dxfId="2049" priority="1386" operator="greaterThanOrEqual">
      <formula>E33</formula>
    </cfRule>
  </conditionalFormatting>
  <conditionalFormatting sqref="F35">
    <cfRule type="cellIs" dxfId="2048" priority="1379" operator="lessThan">
      <formula>E35</formula>
    </cfRule>
    <cfRule type="cellIs" dxfId="2047" priority="1380" operator="greaterThanOrEqual">
      <formula>E35</formula>
    </cfRule>
  </conditionalFormatting>
  <conditionalFormatting sqref="F35:F36">
    <cfRule type="cellIs" dxfId="2046" priority="1372" operator="equal">
      <formula>0</formula>
    </cfRule>
  </conditionalFormatting>
  <conditionalFormatting sqref="F36">
    <cfRule type="cellIs" dxfId="2045" priority="1374" operator="greaterThanOrEqual">
      <formula>E36</formula>
    </cfRule>
    <cfRule type="cellIs" dxfId="2044" priority="1373" operator="lessThan">
      <formula>E36</formula>
    </cfRule>
  </conditionalFormatting>
  <conditionalFormatting sqref="F37">
    <cfRule type="cellIs" dxfId="2043" priority="1462" operator="equal">
      <formula>0</formula>
    </cfRule>
    <cfRule type="cellIs" dxfId="2042" priority="1463" operator="lessThan">
      <formula>$E37</formula>
    </cfRule>
    <cfRule type="cellIs" dxfId="2041" priority="1464" operator="greaterThanOrEqual">
      <formula>$E37</formula>
    </cfRule>
  </conditionalFormatting>
  <conditionalFormatting sqref="F38:F40">
    <cfRule type="cellIs" dxfId="2040" priority="1362" operator="greaterThanOrEqual">
      <formula>E38</formula>
    </cfRule>
    <cfRule type="cellIs" dxfId="2039" priority="1361" operator="lessThan">
      <formula>E38</formula>
    </cfRule>
    <cfRule type="cellIs" dxfId="2038" priority="1360" operator="equal">
      <formula>0</formula>
    </cfRule>
  </conditionalFormatting>
  <conditionalFormatting sqref="F46">
    <cfRule type="cellIs" dxfId="2037" priority="1456" operator="equal">
      <formula>0</formula>
    </cfRule>
    <cfRule type="cellIs" dxfId="2036" priority="1457" operator="lessThan">
      <formula>E46</formula>
    </cfRule>
    <cfRule type="cellIs" dxfId="2035" priority="1458" operator="greaterThanOrEqual">
      <formula>E46</formula>
    </cfRule>
  </conditionalFormatting>
  <conditionalFormatting sqref="F47:F51">
    <cfRule type="cellIs" dxfId="2034" priority="51" operator="greaterThanOrEqual">
      <formula>E47</formula>
    </cfRule>
    <cfRule type="cellIs" dxfId="2033" priority="50" operator="lessThan">
      <formula>E47</formula>
    </cfRule>
    <cfRule type="cellIs" dxfId="2032" priority="49" operator="equal">
      <formula>0</formula>
    </cfRule>
  </conditionalFormatting>
  <conditionalFormatting sqref="F50:F51">
    <cfRule type="cellIs" dxfId="2031" priority="13" operator="equal">
      <formula>0</formula>
    </cfRule>
    <cfRule type="cellIs" dxfId="2030" priority="15" operator="greaterThanOrEqual">
      <formula>E50</formula>
    </cfRule>
    <cfRule type="cellIs" dxfId="2029" priority="14" operator="lessThan">
      <formula>E50</formula>
    </cfRule>
  </conditionalFormatting>
  <conditionalFormatting sqref="F52:F53">
    <cfRule type="cellIs" dxfId="2028" priority="1356" operator="greaterThan">
      <formula>E52</formula>
    </cfRule>
    <cfRule type="cellIs" dxfId="2027" priority="1355" operator="lessThanOrEqual">
      <formula>E52</formula>
    </cfRule>
    <cfRule type="cellIs" dxfId="2026" priority="1354" operator="equal">
      <formula>0</formula>
    </cfRule>
  </conditionalFormatting>
  <conditionalFormatting sqref="F54">
    <cfRule type="cellIs" dxfId="2025" priority="1445" operator="lessThan">
      <formula>$E54</formula>
    </cfRule>
    <cfRule type="cellIs" dxfId="2024" priority="1444" operator="equal">
      <formula>0</formula>
    </cfRule>
    <cfRule type="cellIs" dxfId="2023" priority="1446" operator="greaterThanOrEqual">
      <formula>$E54</formula>
    </cfRule>
  </conditionalFormatting>
  <conditionalFormatting sqref="F55:F58">
    <cfRule type="cellIs" dxfId="2022" priority="1215" operator="greaterThanOrEqual">
      <formula>E55</formula>
    </cfRule>
    <cfRule type="cellIs" dxfId="2021" priority="1214" operator="lessThan">
      <formula>E55</formula>
    </cfRule>
    <cfRule type="cellIs" dxfId="2020" priority="1213" operator="equal">
      <formula>0</formula>
    </cfRule>
  </conditionalFormatting>
  <conditionalFormatting sqref="F59">
    <cfRule type="cellIs" dxfId="2019" priority="1435" operator="equal">
      <formula>0</formula>
    </cfRule>
    <cfRule type="cellIs" dxfId="2018" priority="1436" operator="lessThan">
      <formula>E59</formula>
    </cfRule>
    <cfRule type="cellIs" dxfId="2017" priority="1437" operator="greaterThanOrEqual">
      <formula>E59</formula>
    </cfRule>
  </conditionalFormatting>
  <conditionalFormatting sqref="F60:F63">
    <cfRule type="cellIs" dxfId="2016" priority="1185" operator="greaterThanOrEqual">
      <formula>E60</formula>
    </cfRule>
    <cfRule type="cellIs" dxfId="2015" priority="1184" operator="lessThan">
      <formula>E60</formula>
    </cfRule>
  </conditionalFormatting>
  <conditionalFormatting sqref="F60:F64">
    <cfRule type="cellIs" dxfId="2014" priority="1183" operator="equal">
      <formula>0</formula>
    </cfRule>
  </conditionalFormatting>
  <conditionalFormatting sqref="F64">
    <cfRule type="cellIs" dxfId="2013" priority="1395" operator="greaterThanOrEqual">
      <formula>E64</formula>
    </cfRule>
    <cfRule type="cellIs" dxfId="2012" priority="1394" operator="lessThan">
      <formula>E64</formula>
    </cfRule>
  </conditionalFormatting>
  <conditionalFormatting sqref="F65">
    <cfRule type="cellIs" dxfId="2011" priority="1427" operator="lessThan">
      <formula>$E65</formula>
    </cfRule>
    <cfRule type="cellIs" dxfId="2010" priority="1428" operator="greaterThanOrEqual">
      <formula>$E65</formula>
    </cfRule>
    <cfRule type="cellIs" dxfId="2009" priority="1426" operator="equal">
      <formula>0</formula>
    </cfRule>
  </conditionalFormatting>
  <conditionalFormatting sqref="F66:F69">
    <cfRule type="cellIs" dxfId="2008" priority="1202" operator="lessThan">
      <formula>E66</formula>
    </cfRule>
    <cfRule type="cellIs" dxfId="2007" priority="1203" operator="greaterThanOrEqual">
      <formula>E66</formula>
    </cfRule>
    <cfRule type="cellIs" dxfId="2006" priority="1201" operator="equal">
      <formula>0</formula>
    </cfRule>
  </conditionalFormatting>
  <conditionalFormatting sqref="F71">
    <cfRule type="cellIs" dxfId="2005" priority="1110" operator="equal">
      <formula>0</formula>
    </cfRule>
    <cfRule type="cellIs" dxfId="2004" priority="1111" operator="lessThan">
      <formula>E71</formula>
    </cfRule>
    <cfRule type="cellIs" dxfId="2003" priority="1112" operator="greaterThanOrEqual">
      <formula>E71</formula>
    </cfRule>
  </conditionalFormatting>
  <conditionalFormatting sqref="F73">
    <cfRule type="cellIs" dxfId="2002" priority="1109" operator="greaterThanOrEqual">
      <formula>E73</formula>
    </cfRule>
    <cfRule type="cellIs" dxfId="2001" priority="1108" operator="lessThan">
      <formula>E73</formula>
    </cfRule>
  </conditionalFormatting>
  <conditionalFormatting sqref="F73:F74">
    <cfRule type="cellIs" dxfId="2000" priority="1104" operator="equal">
      <formula>0</formula>
    </cfRule>
  </conditionalFormatting>
  <conditionalFormatting sqref="F74">
    <cfRule type="cellIs" dxfId="1999" priority="1105" operator="lessThan">
      <formula>E74</formula>
    </cfRule>
    <cfRule type="cellIs" dxfId="1998" priority="1106" operator="greaterThanOrEqual">
      <formula>E74</formula>
    </cfRule>
  </conditionalFormatting>
  <conditionalFormatting sqref="F75">
    <cfRule type="cellIs" dxfId="1997" priority="1416" operator="greaterThanOrEqual">
      <formula>$E75</formula>
    </cfRule>
    <cfRule type="cellIs" dxfId="1996" priority="1415" operator="lessThan">
      <formula>$E75</formula>
    </cfRule>
    <cfRule type="cellIs" dxfId="1995" priority="1414" operator="equal">
      <formula>0</formula>
    </cfRule>
  </conditionalFormatting>
  <conditionalFormatting sqref="F76:F79">
    <cfRule type="cellIs" dxfId="1994" priority="1329" operator="greaterThanOrEqual">
      <formula>E76</formula>
    </cfRule>
    <cfRule type="cellIs" dxfId="1993" priority="1328" operator="lessThan">
      <formula>E76</formula>
    </cfRule>
  </conditionalFormatting>
  <conditionalFormatting sqref="F76:F81">
    <cfRule type="cellIs" dxfId="1992" priority="1101" operator="equal">
      <formula>0</formula>
    </cfRule>
  </conditionalFormatting>
  <conditionalFormatting sqref="F80">
    <cfRule type="cellIs" dxfId="1991" priority="1114" operator="lessThan">
      <formula>E80</formula>
    </cfRule>
    <cfRule type="cellIs" dxfId="1990" priority="1115" operator="greaterThanOrEqual">
      <formula>E80</formula>
    </cfRule>
  </conditionalFormatting>
  <conditionalFormatting sqref="F81">
    <cfRule type="cellIs" dxfId="1989" priority="1103" operator="greaterThanOrEqual">
      <formula>E81</formula>
    </cfRule>
    <cfRule type="cellIs" dxfId="1988" priority="1102" operator="lessThan">
      <formula>E81</formula>
    </cfRule>
  </conditionalFormatting>
  <conditionalFormatting sqref="F82">
    <cfRule type="cellIs" dxfId="1987" priority="1306" operator="equal">
      <formula>0</formula>
    </cfRule>
    <cfRule type="cellIs" dxfId="1986" priority="1307" operator="lessThan">
      <formula>$E82</formula>
    </cfRule>
    <cfRule type="cellIs" dxfId="1985" priority="1308" operator="greaterThanOrEqual">
      <formula>$E82</formula>
    </cfRule>
  </conditionalFormatting>
  <conditionalFormatting sqref="F83:F86">
    <cfRule type="cellIs" dxfId="1984" priority="1191" operator="greaterThanOrEqual">
      <formula>E83</formula>
    </cfRule>
    <cfRule type="cellIs" dxfId="1983" priority="1189" operator="equal">
      <formula>0</formula>
    </cfRule>
    <cfRule type="cellIs" dxfId="1982" priority="1190" operator="lessThan">
      <formula>E83</formula>
    </cfRule>
  </conditionalFormatting>
  <conditionalFormatting sqref="F92">
    <cfRule type="cellIs" dxfId="1981" priority="1275" operator="greaterThanOrEqual">
      <formula>E92</formula>
    </cfRule>
    <cfRule type="cellIs" dxfId="1980" priority="1274" operator="lessThan">
      <formula>E92</formula>
    </cfRule>
    <cfRule type="cellIs" dxfId="1979" priority="1273" operator="equal">
      <formula>0</formula>
    </cfRule>
  </conditionalFormatting>
  <conditionalFormatting sqref="F93:F102">
    <cfRule type="cellIs" dxfId="1978" priority="1095" operator="equal">
      <formula>0</formula>
    </cfRule>
    <cfRule type="cellIs" dxfId="1977" priority="1096" operator="lessThan">
      <formula>E93</formula>
    </cfRule>
    <cfRule type="cellIs" dxfId="1976" priority="1097" operator="greaterThanOrEqual">
      <formula>E93</formula>
    </cfRule>
  </conditionalFormatting>
  <conditionalFormatting sqref="G7">
    <cfRule type="cellIs" dxfId="1975" priority="269" operator="equal">
      <formula>"Meta Conseguida"</formula>
    </cfRule>
    <cfRule type="cellIs" dxfId="1974" priority="268" operator="equal">
      <formula>"Introducir resultado"</formula>
    </cfRule>
    <cfRule type="cellIs" dxfId="1973" priority="270" operator="equal">
      <formula>"Meta non Conseguida"</formula>
    </cfRule>
  </conditionalFormatting>
  <conditionalFormatting sqref="G8">
    <cfRule type="cellIs" dxfId="1972" priority="294" operator="equal">
      <formula>"Ningunha Meta Alcanzada"</formula>
    </cfRule>
    <cfRule type="cellIs" dxfId="1971" priority="293" operator="equal">
      <formula>"Meta Parcialmente Alcanzada"</formula>
    </cfRule>
    <cfRule type="cellIs" dxfId="1970" priority="292" operator="equal">
      <formula>"Meta Totalmente Alcanzada"</formula>
    </cfRule>
  </conditionalFormatting>
  <conditionalFormatting sqref="G9:G10">
    <cfRule type="cellIs" dxfId="1969" priority="266" operator="equal">
      <formula>"Meta Conseguida"</formula>
    </cfRule>
    <cfRule type="cellIs" dxfId="1968" priority="265" operator="equal">
      <formula>"Introducir resultado"</formula>
    </cfRule>
    <cfRule type="cellIs" dxfId="1967" priority="267" operator="equal">
      <formula>"Meta non Conseguida"</formula>
    </cfRule>
  </conditionalFormatting>
  <conditionalFormatting sqref="G12">
    <cfRule type="cellIs" dxfId="1966" priority="282" operator="equal">
      <formula>"Ningunha Meta Alcanzada"</formula>
    </cfRule>
    <cfRule type="cellIs" dxfId="1965" priority="280" operator="equal">
      <formula>"Meta Totalmente Alcanzada"</formula>
    </cfRule>
    <cfRule type="cellIs" dxfId="1964" priority="281" operator="equal">
      <formula>"Meta Parcialmente Alcanzada"</formula>
    </cfRule>
  </conditionalFormatting>
  <conditionalFormatting sqref="G13:G14">
    <cfRule type="cellIs" dxfId="1963" priority="261" operator="equal">
      <formula>"Meta non Conseguida"</formula>
    </cfRule>
    <cfRule type="cellIs" dxfId="1962" priority="260" operator="equal">
      <formula>"Meta Conseguida"</formula>
    </cfRule>
  </conditionalFormatting>
  <conditionalFormatting sqref="G13:G15">
    <cfRule type="cellIs" dxfId="1961" priority="255" operator="equal">
      <formula>"Introducir resultado"</formula>
    </cfRule>
  </conditionalFormatting>
  <conditionalFormatting sqref="G15">
    <cfRule type="cellIs" dxfId="1960" priority="257" operator="equal">
      <formula>"Meta no Conseguida"</formula>
    </cfRule>
    <cfRule type="cellIs" dxfId="1959" priority="256" operator="equal">
      <formula>"Resultado Introducido"</formula>
    </cfRule>
  </conditionalFormatting>
  <conditionalFormatting sqref="G16">
    <cfRule type="cellIs" dxfId="1958" priority="319" operator="equal">
      <formula>"Meta Totalmente Alcanzada"</formula>
    </cfRule>
    <cfRule type="cellIs" dxfId="1957" priority="320" operator="equal">
      <formula>"Meta Parcialmente Alcanzada"</formula>
    </cfRule>
    <cfRule type="cellIs" dxfId="1956" priority="321" operator="equal">
      <formula>"Ningunha Meta Alcanzada"</formula>
    </cfRule>
  </conditionalFormatting>
  <conditionalFormatting sqref="G17:G18">
    <cfRule type="cellIs" dxfId="1955" priority="251" operator="equal">
      <formula>"Meta non Conseguida"</formula>
    </cfRule>
    <cfRule type="cellIs" dxfId="1954" priority="249" operator="equal">
      <formula>"Introducir resultado"</formula>
    </cfRule>
    <cfRule type="cellIs" dxfId="1953" priority="250" operator="equal">
      <formula>"Meta Conseguida"</formula>
    </cfRule>
  </conditionalFormatting>
  <conditionalFormatting sqref="G20">
    <cfRule type="cellIs" dxfId="1952" priority="274" operator="equal">
      <formula>"Meta Totalmente Alcanzada"</formula>
    </cfRule>
    <cfRule type="cellIs" dxfId="1951" priority="275" operator="equal">
      <formula>"Meta Parcialmente Alcanzada"</formula>
    </cfRule>
    <cfRule type="cellIs" dxfId="1950" priority="276" operator="equal">
      <formula>"Ningunha Meta Alcanzada"</formula>
    </cfRule>
  </conditionalFormatting>
  <conditionalFormatting sqref="G21:G22">
    <cfRule type="cellIs" dxfId="1949" priority="243" operator="equal">
      <formula>"Introducir resultado"</formula>
    </cfRule>
    <cfRule type="cellIs" dxfId="1948" priority="244" operator="equal">
      <formula>"Meta Conseguida"</formula>
    </cfRule>
    <cfRule type="cellIs" dxfId="1947" priority="245" operator="equal">
      <formula>"Meta non Conseguida"</formula>
    </cfRule>
  </conditionalFormatting>
  <conditionalFormatting sqref="G24">
    <cfRule type="cellIs" dxfId="1946" priority="1298" operator="equal">
      <formula>"Meta Parcialmente Alcanzada"</formula>
    </cfRule>
    <cfRule type="cellIs" dxfId="1945" priority="1297" operator="equal">
      <formula>"Meta Totalmente Alcanzada"</formula>
    </cfRule>
    <cfRule type="cellIs" dxfId="1944" priority="1299" operator="equal">
      <formula>"Ningunha Meta Alcanzada"</formula>
    </cfRule>
  </conditionalFormatting>
  <conditionalFormatting sqref="G25:G30">
    <cfRule type="cellIs" dxfId="1943" priority="1146" operator="equal">
      <formula>"Introducir resultado"</formula>
    </cfRule>
    <cfRule type="cellIs" dxfId="1942" priority="1148" operator="equal">
      <formula>"Meta non Conseguida"</formula>
    </cfRule>
    <cfRule type="cellIs" dxfId="1941" priority="1147" operator="equal">
      <formula>"Meta Conseguida"</formula>
    </cfRule>
  </conditionalFormatting>
  <conditionalFormatting sqref="G32:G33">
    <cfRule type="cellIs" dxfId="1940" priority="1145" operator="equal">
      <formula>"Meta non Conseguida"</formula>
    </cfRule>
    <cfRule type="cellIs" dxfId="1939" priority="1143" operator="equal">
      <formula>"Introducir resultado"</formula>
    </cfRule>
    <cfRule type="cellIs" dxfId="1938" priority="1144" operator="equal">
      <formula>"Meta Conseguida"</formula>
    </cfRule>
  </conditionalFormatting>
  <conditionalFormatting sqref="G35:G36">
    <cfRule type="cellIs" dxfId="1937" priority="1154" operator="equal">
      <formula>"Meta non Conseguida"</formula>
    </cfRule>
    <cfRule type="cellIs" dxfId="1936" priority="1153" operator="equal">
      <formula>"Meta Conseguida"</formula>
    </cfRule>
    <cfRule type="cellIs" dxfId="1935" priority="1152" operator="equal">
      <formula>"Introducir resultado"</formula>
    </cfRule>
  </conditionalFormatting>
  <conditionalFormatting sqref="G37">
    <cfRule type="cellIs" dxfId="1934" priority="1408" operator="equal">
      <formula>"Meta Totalmente Alcanzada"</formula>
    </cfRule>
    <cfRule type="cellIs" dxfId="1933" priority="1410" operator="equal">
      <formula>"Ningunha Meta Alcanzada"</formula>
    </cfRule>
    <cfRule type="cellIs" dxfId="1932" priority="1409" operator="equal">
      <formula>"Meta Parcialmente Alcanzada"</formula>
    </cfRule>
  </conditionalFormatting>
  <conditionalFormatting sqref="G38:G40">
    <cfRule type="cellIs" dxfId="1931" priority="1365" operator="equal">
      <formula>"Meta non Conseguida"</formula>
    </cfRule>
    <cfRule type="cellIs" dxfId="1930" priority="1364" operator="equal">
      <formula>"Meta Conseguida"</formula>
    </cfRule>
  </conditionalFormatting>
  <conditionalFormatting sqref="G38:G41">
    <cfRule type="cellIs" dxfId="1929" priority="1357" operator="equal">
      <formula>"Introducir resultado"</formula>
    </cfRule>
  </conditionalFormatting>
  <conditionalFormatting sqref="G41">
    <cfRule type="cellIs" dxfId="1928" priority="1358" operator="equal">
      <formula>"Indicador Completado"</formula>
    </cfRule>
    <cfRule type="cellIs" dxfId="1927" priority="1359" operator="equal">
      <formula>"Meta no Conseguida"</formula>
    </cfRule>
  </conditionalFormatting>
  <conditionalFormatting sqref="G46">
    <cfRule type="cellIs" dxfId="1926" priority="1407" operator="equal">
      <formula>"Ningunha Meta Alcanzada"</formula>
    </cfRule>
    <cfRule type="cellIs" dxfId="1925" priority="1406" operator="equal">
      <formula>"Meta Parcialmente Alcanzada"</formula>
    </cfRule>
    <cfRule type="cellIs" dxfId="1924" priority="1405" operator="equal">
      <formula>"Meta Totalmente Alcanzada"</formula>
    </cfRule>
  </conditionalFormatting>
  <conditionalFormatting sqref="G47">
    <cfRule type="cellIs" dxfId="1923" priority="1461" operator="equal">
      <formula>"Meta noN Conseguida"</formula>
    </cfRule>
  </conditionalFormatting>
  <conditionalFormatting sqref="G47:G53">
    <cfRule type="cellIs" dxfId="1922" priority="16" operator="equal">
      <formula>"Introducir resultado"</formula>
    </cfRule>
    <cfRule type="cellIs" dxfId="1921" priority="17" operator="equal">
      <formula>"Meta Conseguida"</formula>
    </cfRule>
  </conditionalFormatting>
  <conditionalFormatting sqref="G48:G53">
    <cfRule type="cellIs" dxfId="1920" priority="18" operator="equal">
      <formula>"Meta non Conseguida"</formula>
    </cfRule>
  </conditionalFormatting>
  <conditionalFormatting sqref="G54">
    <cfRule type="cellIs" dxfId="1919" priority="1403" operator="equal">
      <formula>"Meta Parcialmente Alcanzada"</formula>
    </cfRule>
    <cfRule type="cellIs" dxfId="1918" priority="1404" operator="equal">
      <formula>"Ningunha Meta Alcanzada"</formula>
    </cfRule>
    <cfRule type="cellIs" dxfId="1917" priority="1402" operator="equal">
      <formula>"Meta Totalmente Alcanzada"</formula>
    </cfRule>
  </conditionalFormatting>
  <conditionalFormatting sqref="G55:G58">
    <cfRule type="cellIs" dxfId="1916" priority="1413" operator="equal">
      <formula>"Meta non Conseguida"</formula>
    </cfRule>
    <cfRule type="cellIs" dxfId="1915" priority="1412" operator="equal">
      <formula>"Meta Conseguida"</formula>
    </cfRule>
    <cfRule type="cellIs" dxfId="1914" priority="1411" operator="equal">
      <formula>"Introducir resultado"</formula>
    </cfRule>
  </conditionalFormatting>
  <conditionalFormatting sqref="G59">
    <cfRule type="cellIs" dxfId="1913" priority="1440" operator="equal">
      <formula>"Ningunha Meta Alcanzada"</formula>
    </cfRule>
    <cfRule type="cellIs" dxfId="1912" priority="1438" operator="equal">
      <formula>"Meta Totalmente Alcanzada"</formula>
    </cfRule>
    <cfRule type="cellIs" dxfId="1911" priority="1439" operator="equal">
      <formula>"Meta Parcialmente Alcanzada"</formula>
    </cfRule>
  </conditionalFormatting>
  <conditionalFormatting sqref="G60:G64">
    <cfRule type="cellIs" dxfId="1910" priority="1138" operator="equal">
      <formula>"Meta Conseguida"</formula>
    </cfRule>
    <cfRule type="cellIs" dxfId="1909" priority="1137" operator="equal">
      <formula>"Introducir resultado"</formula>
    </cfRule>
    <cfRule type="cellIs" dxfId="1908" priority="1139" operator="equal">
      <formula>"Meta non Conseguida"</formula>
    </cfRule>
  </conditionalFormatting>
  <conditionalFormatting sqref="G65">
    <cfRule type="cellIs" dxfId="1907" priority="1431" operator="equal">
      <formula>"Ningunha Meta Alcanzada"</formula>
    </cfRule>
    <cfRule type="cellIs" dxfId="1906" priority="1430" operator="equal">
      <formula>"Meta Parcialmente Alcanzada"</formula>
    </cfRule>
    <cfRule type="cellIs" dxfId="1905" priority="1429" operator="equal">
      <formula>"Meta Totalmente Alcanzada"</formula>
    </cfRule>
  </conditionalFormatting>
  <conditionalFormatting sqref="G66:G69">
    <cfRule type="cellIs" dxfId="1904" priority="1352" operator="equal">
      <formula>"Meta Conseguida"</formula>
    </cfRule>
    <cfRule type="cellIs" dxfId="1903" priority="1353" operator="equal">
      <formula>"Meta non Conseguida"</formula>
    </cfRule>
  </conditionalFormatting>
  <conditionalFormatting sqref="G66:G74">
    <cfRule type="cellIs" dxfId="1902" priority="1122" operator="equal">
      <formula>"Introducir resultado"</formula>
    </cfRule>
  </conditionalFormatting>
  <conditionalFormatting sqref="G70">
    <cfRule type="cellIs" dxfId="1901" priority="1135" operator="equal">
      <formula>"Indicador Completado"</formula>
    </cfRule>
    <cfRule type="cellIs" dxfId="1900" priority="1136" operator="equal">
      <formula>"Meta no Conseguida"</formula>
    </cfRule>
  </conditionalFormatting>
  <conditionalFormatting sqref="G71">
    <cfRule type="cellIs" dxfId="1899" priority="1129" operator="equal">
      <formula>"Meta Conseguida"</formula>
    </cfRule>
    <cfRule type="cellIs" dxfId="1898" priority="1130" operator="equal">
      <formula>"Meta non Conseguida"</formula>
    </cfRule>
  </conditionalFormatting>
  <conditionalFormatting sqref="G72">
    <cfRule type="cellIs" dxfId="1897" priority="1133" operator="equal">
      <formula>"Meta no Conseguida"</formula>
    </cfRule>
    <cfRule type="cellIs" dxfId="1896" priority="1132" operator="equal">
      <formula>"Indicador Completado"</formula>
    </cfRule>
  </conditionalFormatting>
  <conditionalFormatting sqref="G73:G74">
    <cfRule type="cellIs" dxfId="1895" priority="1123" operator="equal">
      <formula>"Meta Conseguida"</formula>
    </cfRule>
    <cfRule type="cellIs" dxfId="1894" priority="1124" operator="equal">
      <formula>"Meta non Conseguida"</formula>
    </cfRule>
  </conditionalFormatting>
  <conditionalFormatting sqref="G75">
    <cfRule type="cellIs" dxfId="1893" priority="1418" operator="equal">
      <formula>"Meta Parcialmente Alcanzada"</formula>
    </cfRule>
    <cfRule type="cellIs" dxfId="1892" priority="1417" operator="equal">
      <formula>"Meta Totalmente Alcanzada"</formula>
    </cfRule>
    <cfRule type="cellIs" dxfId="1891" priority="1419" operator="equal">
      <formula>"Ningunha Meta Alcanzada"</formula>
    </cfRule>
  </conditionalFormatting>
  <conditionalFormatting sqref="G76:G81">
    <cfRule type="cellIs" dxfId="1890" priority="1118" operator="equal">
      <formula>"Meta non Conseguida"</formula>
    </cfRule>
    <cfRule type="cellIs" dxfId="1889" priority="1116" operator="equal">
      <formula>"Introducir resultado"</formula>
    </cfRule>
    <cfRule type="cellIs" dxfId="1888" priority="1117" operator="equal">
      <formula>"Meta Conseguida"</formula>
    </cfRule>
  </conditionalFormatting>
  <conditionalFormatting sqref="G82">
    <cfRule type="cellIs" dxfId="1887" priority="1309" operator="equal">
      <formula>"Meta Totalmente Alcanzada"</formula>
    </cfRule>
    <cfRule type="cellIs" dxfId="1886" priority="1310" operator="equal">
      <formula>"Meta Parcialmente Alcanzada"</formula>
    </cfRule>
    <cfRule type="cellIs" dxfId="1885" priority="1311" operator="equal">
      <formula>"Ningunha Meta Alcanzada"</formula>
    </cfRule>
  </conditionalFormatting>
  <conditionalFormatting sqref="G83:G86">
    <cfRule type="cellIs" dxfId="1884" priority="1304" operator="equal">
      <formula>"Meta Conseguida"</formula>
    </cfRule>
    <cfRule type="cellIs" dxfId="1883" priority="1305" operator="equal">
      <formula>"Meta non Conseguida"</formula>
    </cfRule>
  </conditionalFormatting>
  <conditionalFormatting sqref="G83:G88">
    <cfRule type="cellIs" dxfId="1882" priority="1098" operator="equal">
      <formula>"Introducir resultado"</formula>
    </cfRule>
  </conditionalFormatting>
  <conditionalFormatting sqref="G87:G88">
    <cfRule type="cellIs" dxfId="1881" priority="1100" operator="equal">
      <formula>"Meta no Conseguida"</formula>
    </cfRule>
    <cfRule type="cellIs" dxfId="1880" priority="1099" operator="equal">
      <formula>"Indicador Completado"</formula>
    </cfRule>
  </conditionalFormatting>
  <conditionalFormatting sqref="G92">
    <cfRule type="cellIs" dxfId="1879" priority="1270" operator="equal">
      <formula>"Meta Totalmente Alcanzada"</formula>
    </cfRule>
    <cfRule type="cellIs" dxfId="1878" priority="1271" operator="equal">
      <formula>"Meta Parcialmente Alcanzada"</formula>
    </cfRule>
    <cfRule type="cellIs" dxfId="1877" priority="1272" operator="equal">
      <formula>"Ningunha Meta Alcanzada"</formula>
    </cfRule>
  </conditionalFormatting>
  <conditionalFormatting sqref="G93:G102">
    <cfRule type="cellIs" dxfId="1876" priority="1092" operator="equal">
      <formula>"Introducir resultado"</formula>
    </cfRule>
    <cfRule type="cellIs" dxfId="1875" priority="1093" operator="equal">
      <formula>"Meta Conseguida"</formula>
    </cfRule>
    <cfRule type="cellIs" dxfId="1874" priority="1094" operator="equal">
      <formula>"Meta non Conseguida"</formula>
    </cfRule>
  </conditionalFormatting>
  <conditionalFormatting sqref="J7">
    <cfRule type="cellIs" dxfId="1873" priority="241" operator="lessThan">
      <formula>I7</formula>
    </cfRule>
    <cfRule type="cellIs" dxfId="1872" priority="242" operator="greaterThanOrEqual">
      <formula>I7</formula>
    </cfRule>
    <cfRule type="cellIs" dxfId="1871" priority="240" operator="equal">
      <formula>0</formula>
    </cfRule>
  </conditionalFormatting>
  <conditionalFormatting sqref="J8">
    <cfRule type="cellIs" dxfId="1870" priority="214" operator="greaterThanOrEqual">
      <formula>I8</formula>
    </cfRule>
    <cfRule type="cellIs" dxfId="1869" priority="215" operator="lessThan">
      <formula>I8</formula>
    </cfRule>
    <cfRule type="cellIs" dxfId="1868" priority="213" operator="equal">
      <formula>0</formula>
    </cfRule>
  </conditionalFormatting>
  <conditionalFormatting sqref="J9">
    <cfRule type="cellIs" dxfId="1867" priority="229" operator="lessThan">
      <formula>I9</formula>
    </cfRule>
    <cfRule type="cellIs" dxfId="1866" priority="230" operator="greaterThanOrEqual">
      <formula>I9</formula>
    </cfRule>
  </conditionalFormatting>
  <conditionalFormatting sqref="J9:J11">
    <cfRule type="cellIs" dxfId="1865" priority="88" operator="equal">
      <formula>0</formula>
    </cfRule>
  </conditionalFormatting>
  <conditionalFormatting sqref="J10">
    <cfRule type="cellIs" dxfId="1864" priority="89" operator="lessThan">
      <formula>I10</formula>
    </cfRule>
    <cfRule type="cellIs" dxfId="1863" priority="90" operator="greaterThanOrEqual">
      <formula>I10</formula>
    </cfRule>
  </conditionalFormatting>
  <conditionalFormatting sqref="J11">
    <cfRule type="cellIs" dxfId="1862" priority="233" operator="greaterThanOrEqual">
      <formula>$E11</formula>
    </cfRule>
    <cfRule type="cellIs" dxfId="1861" priority="232" operator="lessThan">
      <formula>$E11</formula>
    </cfRule>
  </conditionalFormatting>
  <conditionalFormatting sqref="J12">
    <cfRule type="cellIs" dxfId="1860" priority="205" operator="greaterThanOrEqual">
      <formula>I12</formula>
    </cfRule>
    <cfRule type="cellIs" dxfId="1859" priority="204" operator="equal">
      <formula>0</formula>
    </cfRule>
    <cfRule type="cellIs" dxfId="1858" priority="206" operator="lessThan">
      <formula>I12</formula>
    </cfRule>
  </conditionalFormatting>
  <conditionalFormatting sqref="J13">
    <cfRule type="cellIs" dxfId="1857" priority="212" operator="greaterThanOrEqual">
      <formula>I13</formula>
    </cfRule>
    <cfRule type="cellIs" dxfId="1856" priority="211" operator="lessThan">
      <formula>I13</formula>
    </cfRule>
  </conditionalFormatting>
  <conditionalFormatting sqref="J13:J15">
    <cfRule type="cellIs" dxfId="1855" priority="94" operator="equal">
      <formula>0</formula>
    </cfRule>
  </conditionalFormatting>
  <conditionalFormatting sqref="J14">
    <cfRule type="cellIs" dxfId="1854" priority="96" operator="greaterThanOrEqual">
      <formula>I14</formula>
    </cfRule>
    <cfRule type="cellIs" dxfId="1853" priority="95" operator="lessThan">
      <formula>I14</formula>
    </cfRule>
  </conditionalFormatting>
  <conditionalFormatting sqref="J16">
    <cfRule type="cellIs" dxfId="1852" priority="222" operator="equal">
      <formula>0</formula>
    </cfRule>
    <cfRule type="cellIs" dxfId="1851" priority="224" operator="lessThan">
      <formula>I16</formula>
    </cfRule>
    <cfRule type="cellIs" dxfId="1850" priority="223" operator="greaterThanOrEqual">
      <formula>I16</formula>
    </cfRule>
  </conditionalFormatting>
  <conditionalFormatting sqref="J17">
    <cfRule type="cellIs" dxfId="1849" priority="227" operator="greaterThanOrEqual">
      <formula>I17</formula>
    </cfRule>
    <cfRule type="cellIs" dxfId="1848" priority="226" operator="lessThan">
      <formula>I17</formula>
    </cfRule>
  </conditionalFormatting>
  <conditionalFormatting sqref="J17:J18">
    <cfRule type="cellIs" dxfId="1847" priority="82" operator="equal">
      <formula>0</formula>
    </cfRule>
  </conditionalFormatting>
  <conditionalFormatting sqref="J18">
    <cfRule type="cellIs" dxfId="1846" priority="84" operator="greaterThanOrEqual">
      <formula>I18</formula>
    </cfRule>
    <cfRule type="cellIs" dxfId="1845" priority="83" operator="lessThan">
      <formula>I18</formula>
    </cfRule>
  </conditionalFormatting>
  <conditionalFormatting sqref="J20">
    <cfRule type="cellIs" dxfId="1844" priority="200" operator="lessThan">
      <formula>I20</formula>
    </cfRule>
    <cfRule type="cellIs" dxfId="1843" priority="199" operator="greaterThanOrEqual">
      <formula>I20</formula>
    </cfRule>
    <cfRule type="cellIs" dxfId="1842" priority="198" operator="equal">
      <formula>0</formula>
    </cfRule>
  </conditionalFormatting>
  <conditionalFormatting sqref="J21">
    <cfRule type="cellIs" dxfId="1841" priority="220" operator="lessThan">
      <formula>I21</formula>
    </cfRule>
    <cfRule type="cellIs" dxfId="1840" priority="221" operator="greaterThanOrEqual">
      <formula>I21</formula>
    </cfRule>
  </conditionalFormatting>
  <conditionalFormatting sqref="J21:J22">
    <cfRule type="cellIs" dxfId="1839" priority="76" operator="equal">
      <formula>0</formula>
    </cfRule>
  </conditionalFormatting>
  <conditionalFormatting sqref="J22">
    <cfRule type="cellIs" dxfId="1838" priority="77" operator="lessThan">
      <formula>I22</formula>
    </cfRule>
    <cfRule type="cellIs" dxfId="1837" priority="78" operator="greaterThanOrEqual">
      <formula>I22</formula>
    </cfRule>
  </conditionalFormatting>
  <conditionalFormatting sqref="J24">
    <cfRule type="cellIs" dxfId="1836" priority="918" operator="equal">
      <formula>0</formula>
    </cfRule>
    <cfRule type="cellIs" dxfId="1835" priority="919" operator="greaterThanOrEqual">
      <formula>I24</formula>
    </cfRule>
    <cfRule type="cellIs" dxfId="1834" priority="920" operator="lessThan">
      <formula>I24</formula>
    </cfRule>
  </conditionalFormatting>
  <conditionalFormatting sqref="J25">
    <cfRule type="cellIs" dxfId="1833" priority="908" operator="greaterThanOrEqual">
      <formula>I25</formula>
    </cfRule>
    <cfRule type="cellIs" dxfId="1832" priority="906" operator="equal">
      <formula>0</formula>
    </cfRule>
    <cfRule type="cellIs" dxfId="1831" priority="907" operator="lessThan">
      <formula>I25</formula>
    </cfRule>
  </conditionalFormatting>
  <conditionalFormatting sqref="J26">
    <cfRule type="cellIs" dxfId="1830" priority="911" operator="greaterThan">
      <formula>I26</formula>
    </cfRule>
    <cfRule type="cellIs" dxfId="1829" priority="910" operator="lessThanOrEqual">
      <formula>I26</formula>
    </cfRule>
    <cfRule type="cellIs" dxfId="1828" priority="909" operator="equal">
      <formula>0</formula>
    </cfRule>
  </conditionalFormatting>
  <conditionalFormatting sqref="J27:J30">
    <cfRule type="cellIs" dxfId="1827" priority="895" operator="lessThan">
      <formula>$E27</formula>
    </cfRule>
    <cfRule type="cellIs" dxfId="1826" priority="896" operator="greaterThanOrEqual">
      <formula>$E27</formula>
    </cfRule>
    <cfRule type="cellIs" dxfId="1825" priority="894" operator="equal">
      <formula>0</formula>
    </cfRule>
  </conditionalFormatting>
  <conditionalFormatting sqref="J32">
    <cfRule type="cellIs" dxfId="1824" priority="1000" operator="lessThan">
      <formula>I32</formula>
    </cfRule>
    <cfRule type="cellIs" dxfId="1823" priority="1001" operator="greaterThanOrEqual">
      <formula>I32</formula>
    </cfRule>
  </conditionalFormatting>
  <conditionalFormatting sqref="J32:J33">
    <cfRule type="cellIs" dxfId="1822" priority="999" operator="equal">
      <formula>0</formula>
    </cfRule>
  </conditionalFormatting>
  <conditionalFormatting sqref="J33">
    <cfRule type="cellIs" dxfId="1821" priority="1004" operator="greaterThanOrEqual">
      <formula>I33</formula>
    </cfRule>
    <cfRule type="cellIs" dxfId="1820" priority="1003" operator="lessThan">
      <formula>I33</formula>
    </cfRule>
  </conditionalFormatting>
  <conditionalFormatting sqref="J35">
    <cfRule type="cellIs" dxfId="1819" priority="997" operator="lessThan">
      <formula>I35</formula>
    </cfRule>
    <cfRule type="cellIs" dxfId="1818" priority="998" operator="greaterThanOrEqual">
      <formula>I35</formula>
    </cfRule>
  </conditionalFormatting>
  <conditionalFormatting sqref="J35:J36">
    <cfRule type="cellIs" dxfId="1817" priority="990" operator="equal">
      <formula>0</formula>
    </cfRule>
  </conditionalFormatting>
  <conditionalFormatting sqref="J36">
    <cfRule type="cellIs" dxfId="1816" priority="992" operator="greaterThanOrEqual">
      <formula>I36</formula>
    </cfRule>
    <cfRule type="cellIs" dxfId="1815" priority="991" operator="lessThan">
      <formula>I36</formula>
    </cfRule>
  </conditionalFormatting>
  <conditionalFormatting sqref="J37">
    <cfRule type="cellIs" dxfId="1814" priority="1081" operator="lessThan">
      <formula>$E37</formula>
    </cfRule>
    <cfRule type="cellIs" dxfId="1813" priority="1080" operator="equal">
      <formula>0</formula>
    </cfRule>
    <cfRule type="cellIs" dxfId="1812" priority="1082" operator="greaterThanOrEqual">
      <formula>$E37</formula>
    </cfRule>
  </conditionalFormatting>
  <conditionalFormatting sqref="J38:J40">
    <cfRule type="cellIs" dxfId="1811" priority="978" operator="equal">
      <formula>0</formula>
    </cfRule>
    <cfRule type="cellIs" dxfId="1810" priority="980" operator="greaterThanOrEqual">
      <formula>I38</formula>
    </cfRule>
    <cfRule type="cellIs" dxfId="1809" priority="979" operator="lessThan">
      <formula>I38</formula>
    </cfRule>
  </conditionalFormatting>
  <conditionalFormatting sqref="J46">
    <cfRule type="cellIs" dxfId="1808" priority="1074" operator="equal">
      <formula>0</formula>
    </cfRule>
    <cfRule type="cellIs" dxfId="1807" priority="1075" operator="lessThan">
      <formula>I46</formula>
    </cfRule>
    <cfRule type="cellIs" dxfId="1806" priority="1076" operator="greaterThanOrEqual">
      <formula>I46</formula>
    </cfRule>
  </conditionalFormatting>
  <conditionalFormatting sqref="J47:J51">
    <cfRule type="cellIs" dxfId="1805" priority="45" operator="greaterThanOrEqual">
      <formula>I47</formula>
    </cfRule>
    <cfRule type="cellIs" dxfId="1804" priority="44" operator="lessThan">
      <formula>I47</formula>
    </cfRule>
    <cfRule type="cellIs" dxfId="1803" priority="43" operator="equal">
      <formula>0</formula>
    </cfRule>
  </conditionalFormatting>
  <conditionalFormatting sqref="J50:J51">
    <cfRule type="cellIs" dxfId="1802" priority="7" operator="equal">
      <formula>0</formula>
    </cfRule>
    <cfRule type="cellIs" dxfId="1801" priority="9" operator="greaterThanOrEqual">
      <formula>I50</formula>
    </cfRule>
    <cfRule type="cellIs" dxfId="1800" priority="8" operator="lessThan">
      <formula>I50</formula>
    </cfRule>
  </conditionalFormatting>
  <conditionalFormatting sqref="J52:J53">
    <cfRule type="cellIs" dxfId="1799" priority="972" operator="equal">
      <formula>0</formula>
    </cfRule>
    <cfRule type="cellIs" dxfId="1798" priority="974" operator="greaterThan">
      <formula>I52</formula>
    </cfRule>
    <cfRule type="cellIs" dxfId="1797" priority="973" operator="lessThanOrEqual">
      <formula>I52</formula>
    </cfRule>
  </conditionalFormatting>
  <conditionalFormatting sqref="J54">
    <cfRule type="cellIs" dxfId="1796" priority="1064" operator="greaterThanOrEqual">
      <formula>$E54</formula>
    </cfRule>
    <cfRule type="cellIs" dxfId="1795" priority="1063" operator="lessThan">
      <formula>$E54</formula>
    </cfRule>
    <cfRule type="cellIs" dxfId="1794" priority="1062" operator="equal">
      <formula>0</formula>
    </cfRule>
  </conditionalFormatting>
  <conditionalFormatting sqref="J55:J58">
    <cfRule type="cellIs" dxfId="1793" priority="832" operator="lessThan">
      <formula>I55</formula>
    </cfRule>
    <cfRule type="cellIs" dxfId="1792" priority="833" operator="greaterThanOrEqual">
      <formula>I55</formula>
    </cfRule>
    <cfRule type="cellIs" dxfId="1791" priority="831" operator="equal">
      <formula>0</formula>
    </cfRule>
  </conditionalFormatting>
  <conditionalFormatting sqref="J59">
    <cfRule type="cellIs" dxfId="1790" priority="1055" operator="greaterThanOrEqual">
      <formula>I59</formula>
    </cfRule>
    <cfRule type="cellIs" dxfId="1789" priority="1053" operator="equal">
      <formula>0</formula>
    </cfRule>
    <cfRule type="cellIs" dxfId="1788" priority="1054" operator="lessThan">
      <formula>I59</formula>
    </cfRule>
  </conditionalFormatting>
  <conditionalFormatting sqref="J60:J63">
    <cfRule type="cellIs" dxfId="1787" priority="803" operator="greaterThanOrEqual">
      <formula>I60</formula>
    </cfRule>
    <cfRule type="cellIs" dxfId="1786" priority="802" operator="lessThan">
      <formula>I60</formula>
    </cfRule>
  </conditionalFormatting>
  <conditionalFormatting sqref="J60:J64">
    <cfRule type="cellIs" dxfId="1785" priority="801" operator="equal">
      <formula>0</formula>
    </cfRule>
  </conditionalFormatting>
  <conditionalFormatting sqref="J64">
    <cfRule type="cellIs" dxfId="1784" priority="1012" operator="lessThan">
      <formula>I64</formula>
    </cfRule>
    <cfRule type="cellIs" dxfId="1783" priority="1013" operator="greaterThanOrEqual">
      <formula>I64</formula>
    </cfRule>
  </conditionalFormatting>
  <conditionalFormatting sqref="J65">
    <cfRule type="cellIs" dxfId="1782" priority="1044" operator="equal">
      <formula>0</formula>
    </cfRule>
    <cfRule type="cellIs" dxfId="1781" priority="1045" operator="lessThan">
      <formula>$E65</formula>
    </cfRule>
    <cfRule type="cellIs" dxfId="1780" priority="1046" operator="greaterThanOrEqual">
      <formula>$E65</formula>
    </cfRule>
  </conditionalFormatting>
  <conditionalFormatting sqref="J66:J69">
    <cfRule type="cellIs" dxfId="1779" priority="819" operator="equal">
      <formula>0</formula>
    </cfRule>
    <cfRule type="cellIs" dxfId="1778" priority="821" operator="greaterThanOrEqual">
      <formula>I66</formula>
    </cfRule>
    <cfRule type="cellIs" dxfId="1777" priority="820" operator="lessThan">
      <formula>I66</formula>
    </cfRule>
  </conditionalFormatting>
  <conditionalFormatting sqref="J71">
    <cfRule type="cellIs" dxfId="1776" priority="728" operator="equal">
      <formula>0</formula>
    </cfRule>
    <cfRule type="cellIs" dxfId="1775" priority="730" operator="greaterThanOrEqual">
      <formula>I71</formula>
    </cfRule>
    <cfRule type="cellIs" dxfId="1774" priority="729" operator="lessThan">
      <formula>I71</formula>
    </cfRule>
  </conditionalFormatting>
  <conditionalFormatting sqref="J73:J74">
    <cfRule type="cellIs" dxfId="1773" priority="723" operator="lessThan">
      <formula>I73</formula>
    </cfRule>
    <cfRule type="cellIs" dxfId="1772" priority="722" operator="equal">
      <formula>0</formula>
    </cfRule>
    <cfRule type="cellIs" dxfId="1771" priority="724" operator="greaterThanOrEqual">
      <formula>I73</formula>
    </cfRule>
  </conditionalFormatting>
  <conditionalFormatting sqref="J75">
    <cfRule type="cellIs" dxfId="1770" priority="1032" operator="equal">
      <formula>0</formula>
    </cfRule>
    <cfRule type="cellIs" dxfId="1769" priority="1034" operator="greaterThanOrEqual">
      <formula>$E75</formula>
    </cfRule>
    <cfRule type="cellIs" dxfId="1768" priority="1033" operator="lessThan">
      <formula>$E75</formula>
    </cfRule>
  </conditionalFormatting>
  <conditionalFormatting sqref="J76:J79">
    <cfRule type="cellIs" dxfId="1767" priority="946" operator="lessThan">
      <formula>I76</formula>
    </cfRule>
    <cfRule type="cellIs" dxfId="1766" priority="947" operator="greaterThanOrEqual">
      <formula>I76</formula>
    </cfRule>
  </conditionalFormatting>
  <conditionalFormatting sqref="J76:J81">
    <cfRule type="cellIs" dxfId="1765" priority="719" operator="equal">
      <formula>0</formula>
    </cfRule>
  </conditionalFormatting>
  <conditionalFormatting sqref="J80">
    <cfRule type="cellIs" dxfId="1764" priority="732" operator="lessThan">
      <formula>I80</formula>
    </cfRule>
    <cfRule type="cellIs" dxfId="1763" priority="733" operator="greaterThanOrEqual">
      <formula>I80</formula>
    </cfRule>
  </conditionalFormatting>
  <conditionalFormatting sqref="J81">
    <cfRule type="cellIs" dxfId="1762" priority="721" operator="greaterThanOrEqual">
      <formula>I81</formula>
    </cfRule>
    <cfRule type="cellIs" dxfId="1761" priority="720" operator="lessThan">
      <formula>I81</formula>
    </cfRule>
  </conditionalFormatting>
  <conditionalFormatting sqref="J82">
    <cfRule type="cellIs" dxfId="1760" priority="924" operator="equal">
      <formula>0</formula>
    </cfRule>
    <cfRule type="cellIs" dxfId="1759" priority="926" operator="greaterThanOrEqual">
      <formula>$E82</formula>
    </cfRule>
    <cfRule type="cellIs" dxfId="1758" priority="925" operator="lessThan">
      <formula>$E82</formula>
    </cfRule>
  </conditionalFormatting>
  <conditionalFormatting sqref="J83:J86">
    <cfRule type="cellIs" dxfId="1757" priority="807" operator="equal">
      <formula>0</formula>
    </cfRule>
    <cfRule type="cellIs" dxfId="1756" priority="808" operator="lessThan">
      <formula>I83</formula>
    </cfRule>
    <cfRule type="cellIs" dxfId="1755" priority="809" operator="greaterThanOrEqual">
      <formula>I83</formula>
    </cfRule>
  </conditionalFormatting>
  <conditionalFormatting sqref="J92">
    <cfRule type="cellIs" dxfId="1754" priority="891" operator="equal">
      <formula>0</formula>
    </cfRule>
    <cfRule type="cellIs" dxfId="1753" priority="893" operator="greaterThanOrEqual">
      <formula>I92</formula>
    </cfRule>
    <cfRule type="cellIs" dxfId="1752" priority="892" operator="lessThan">
      <formula>I92</formula>
    </cfRule>
  </conditionalFormatting>
  <conditionalFormatting sqref="J93:J102">
    <cfRule type="cellIs" dxfId="1751" priority="713" operator="equal">
      <formula>0</formula>
    </cfRule>
    <cfRule type="cellIs" dxfId="1750" priority="715" operator="greaterThanOrEqual">
      <formula>I93</formula>
    </cfRule>
    <cfRule type="cellIs" dxfId="1749" priority="714" operator="lessThan">
      <formula>I93</formula>
    </cfRule>
  </conditionalFormatting>
  <conditionalFormatting sqref="K7">
    <cfRule type="cellIs" dxfId="1748" priority="195" operator="equal">
      <formula>"Introducir resultado"</formula>
    </cfRule>
    <cfRule type="cellIs" dxfId="1747" priority="196" operator="equal">
      <formula>"Meta Conseguida"</formula>
    </cfRule>
    <cfRule type="cellIs" dxfId="1746" priority="197" operator="equal">
      <formula>"Meta non Conseguida"</formula>
    </cfRule>
  </conditionalFormatting>
  <conditionalFormatting sqref="K8">
    <cfRule type="cellIs" dxfId="1745" priority="218" operator="equal">
      <formula>"Ningunha Meta Alcanzada"</formula>
    </cfRule>
    <cfRule type="cellIs" dxfId="1744" priority="217" operator="equal">
      <formula>"Meta Parcialmente Alcanzada"</formula>
    </cfRule>
    <cfRule type="cellIs" dxfId="1743" priority="216" operator="equal">
      <formula>"Meta Totalmente Alcanzada"</formula>
    </cfRule>
  </conditionalFormatting>
  <conditionalFormatting sqref="K9:K10">
    <cfRule type="cellIs" dxfId="1742" priority="194" operator="equal">
      <formula>"Meta non Conseguida"</formula>
    </cfRule>
    <cfRule type="cellIs" dxfId="1741" priority="192" operator="equal">
      <formula>"Introducir resultado"</formula>
    </cfRule>
    <cfRule type="cellIs" dxfId="1740" priority="193" operator="equal">
      <formula>"Meta Conseguida"</formula>
    </cfRule>
  </conditionalFormatting>
  <conditionalFormatting sqref="K12">
    <cfRule type="cellIs" dxfId="1739" priority="209" operator="equal">
      <formula>"Ningunha Meta Alcanzada"</formula>
    </cfRule>
    <cfRule type="cellIs" dxfId="1738" priority="208" operator="equal">
      <formula>"Meta Parcialmente Alcanzada"</formula>
    </cfRule>
    <cfRule type="cellIs" dxfId="1737" priority="207" operator="equal">
      <formula>"Meta Totalmente Alcanzada"</formula>
    </cfRule>
  </conditionalFormatting>
  <conditionalFormatting sqref="K13:K14">
    <cfRule type="cellIs" dxfId="1736" priority="188" operator="equal">
      <formula>"Meta non Conseguida"</formula>
    </cfRule>
    <cfRule type="cellIs" dxfId="1735" priority="187" operator="equal">
      <formula>"Meta Conseguida"</formula>
    </cfRule>
  </conditionalFormatting>
  <conditionalFormatting sqref="K13:K15">
    <cfRule type="cellIs" dxfId="1734" priority="182" operator="equal">
      <formula>"Introducir resultado"</formula>
    </cfRule>
  </conditionalFormatting>
  <conditionalFormatting sqref="K15">
    <cfRule type="cellIs" dxfId="1733" priority="184" operator="equal">
      <formula>"Meta no Conseguida"</formula>
    </cfRule>
    <cfRule type="cellIs" dxfId="1732" priority="183" operator="equal">
      <formula>"Resultado Introducido"</formula>
    </cfRule>
  </conditionalFormatting>
  <conditionalFormatting sqref="K16">
    <cfRule type="cellIs" dxfId="1731" priority="234" operator="equal">
      <formula>"Meta Totalmente Alcanzada"</formula>
    </cfRule>
    <cfRule type="cellIs" dxfId="1730" priority="235" operator="equal">
      <formula>"Meta Parcialmente Alcanzada"</formula>
    </cfRule>
    <cfRule type="cellIs" dxfId="1729" priority="236" operator="equal">
      <formula>"Ningunha Meta Alcanzada"</formula>
    </cfRule>
  </conditionalFormatting>
  <conditionalFormatting sqref="K17:K18">
    <cfRule type="cellIs" dxfId="1728" priority="178" operator="equal">
      <formula>"Meta non Conseguida"</formula>
    </cfRule>
    <cfRule type="cellIs" dxfId="1727" priority="177" operator="equal">
      <formula>"Meta Conseguida"</formula>
    </cfRule>
    <cfRule type="cellIs" dxfId="1726" priority="176" operator="equal">
      <formula>"Introducir resultado"</formula>
    </cfRule>
  </conditionalFormatting>
  <conditionalFormatting sqref="K20">
    <cfRule type="cellIs" dxfId="1725" priority="201" operator="equal">
      <formula>"Meta Totalmente Alcanzada"</formula>
    </cfRule>
    <cfRule type="cellIs" dxfId="1724" priority="203" operator="equal">
      <formula>"Ningunha Meta Alcanzada"</formula>
    </cfRule>
    <cfRule type="cellIs" dxfId="1723" priority="202" operator="equal">
      <formula>"Meta Parcialmente Alcanzada"</formula>
    </cfRule>
  </conditionalFormatting>
  <conditionalFormatting sqref="K21:K22">
    <cfRule type="cellIs" dxfId="1722" priority="170" operator="equal">
      <formula>"Introducir resultado"</formula>
    </cfRule>
    <cfRule type="cellIs" dxfId="1721" priority="172" operator="equal">
      <formula>"Meta non Conseguida"</formula>
    </cfRule>
    <cfRule type="cellIs" dxfId="1720" priority="171" operator="equal">
      <formula>"Meta Conseguida"</formula>
    </cfRule>
  </conditionalFormatting>
  <conditionalFormatting sqref="K24">
    <cfRule type="cellIs" dxfId="1719" priority="915" operator="equal">
      <formula>"Meta Totalmente Alcanzada"</formula>
    </cfRule>
    <cfRule type="cellIs" dxfId="1718" priority="917" operator="equal">
      <formula>"Ningunha Meta Alcanzada"</formula>
    </cfRule>
    <cfRule type="cellIs" dxfId="1717" priority="916" operator="equal">
      <formula>"Meta Parcialmente Alcanzada"</formula>
    </cfRule>
  </conditionalFormatting>
  <conditionalFormatting sqref="K25:K30">
    <cfRule type="cellIs" dxfId="1716" priority="766" operator="equal">
      <formula>"Meta non Conseguida"</formula>
    </cfRule>
    <cfRule type="cellIs" dxfId="1715" priority="765" operator="equal">
      <formula>"Meta Conseguida"</formula>
    </cfRule>
    <cfRule type="cellIs" dxfId="1714" priority="764" operator="equal">
      <formula>"Introducir resultado"</formula>
    </cfRule>
  </conditionalFormatting>
  <conditionalFormatting sqref="K32:K33">
    <cfRule type="cellIs" dxfId="1713" priority="763" operator="equal">
      <formula>"Meta non Conseguida"</formula>
    </cfRule>
    <cfRule type="cellIs" dxfId="1712" priority="762" operator="equal">
      <formula>"Meta Conseguida"</formula>
    </cfRule>
    <cfRule type="cellIs" dxfId="1711" priority="761" operator="equal">
      <formula>"Introducir resultado"</formula>
    </cfRule>
  </conditionalFormatting>
  <conditionalFormatting sqref="K35:K36">
    <cfRule type="cellIs" dxfId="1710" priority="771" operator="equal">
      <formula>"Meta Conseguida"</formula>
    </cfRule>
    <cfRule type="cellIs" dxfId="1709" priority="772" operator="equal">
      <formula>"Meta non Conseguida"</formula>
    </cfRule>
    <cfRule type="cellIs" dxfId="1708" priority="770" operator="equal">
      <formula>"Introducir resultado"</formula>
    </cfRule>
  </conditionalFormatting>
  <conditionalFormatting sqref="K37">
    <cfRule type="cellIs" dxfId="1707" priority="1028" operator="equal">
      <formula>"Ningunha Meta Alcanzada"</formula>
    </cfRule>
    <cfRule type="cellIs" dxfId="1706" priority="1026" operator="equal">
      <formula>"Meta Totalmente Alcanzada"</formula>
    </cfRule>
    <cfRule type="cellIs" dxfId="1705" priority="1027" operator="equal">
      <formula>"Meta Parcialmente Alcanzada"</formula>
    </cfRule>
  </conditionalFormatting>
  <conditionalFormatting sqref="K38:K40">
    <cfRule type="cellIs" dxfId="1704" priority="983" operator="equal">
      <formula>"Meta non Conseguida"</formula>
    </cfRule>
    <cfRule type="cellIs" dxfId="1703" priority="982" operator="equal">
      <formula>"Meta Conseguida"</formula>
    </cfRule>
  </conditionalFormatting>
  <conditionalFormatting sqref="K38:K41">
    <cfRule type="cellIs" dxfId="1702" priority="975" operator="equal">
      <formula>"Introducir resultado"</formula>
    </cfRule>
  </conditionalFormatting>
  <conditionalFormatting sqref="K41">
    <cfRule type="cellIs" dxfId="1701" priority="977" operator="equal">
      <formula>"Meta no Conseguida"</formula>
    </cfRule>
    <cfRule type="cellIs" dxfId="1700" priority="976" operator="equal">
      <formula>"Indicador Completado"</formula>
    </cfRule>
  </conditionalFormatting>
  <conditionalFormatting sqref="K46">
    <cfRule type="cellIs" dxfId="1699" priority="1023" operator="equal">
      <formula>"Meta Totalmente Alcanzada"</formula>
    </cfRule>
    <cfRule type="cellIs" dxfId="1698" priority="1024" operator="equal">
      <formula>"Meta Parcialmente Alcanzada"</formula>
    </cfRule>
    <cfRule type="cellIs" dxfId="1697" priority="1025" operator="equal">
      <formula>"Ningunha Meta Alcanzada"</formula>
    </cfRule>
  </conditionalFormatting>
  <conditionalFormatting sqref="K47">
    <cfRule type="cellIs" dxfId="1696" priority="1079" operator="equal">
      <formula>"Meta noN Conseguida"</formula>
    </cfRule>
  </conditionalFormatting>
  <conditionalFormatting sqref="K47:K53">
    <cfRule type="cellIs" dxfId="1695" priority="11" operator="equal">
      <formula>"Meta Conseguida"</formula>
    </cfRule>
    <cfRule type="cellIs" dxfId="1694" priority="10" operator="equal">
      <formula>"Introducir resultado"</formula>
    </cfRule>
  </conditionalFormatting>
  <conditionalFormatting sqref="K48:K53">
    <cfRule type="cellIs" dxfId="1693" priority="12" operator="equal">
      <formula>"Meta non Conseguida"</formula>
    </cfRule>
  </conditionalFormatting>
  <conditionalFormatting sqref="K54">
    <cfRule type="cellIs" dxfId="1692" priority="1021" operator="equal">
      <formula>"Meta Parcialmente Alcanzada"</formula>
    </cfRule>
    <cfRule type="cellIs" dxfId="1691" priority="1022" operator="equal">
      <formula>"Ningunha Meta Alcanzada"</formula>
    </cfRule>
    <cfRule type="cellIs" dxfId="1690" priority="1020" operator="equal">
      <formula>"Meta Totalmente Alcanzada"</formula>
    </cfRule>
  </conditionalFormatting>
  <conditionalFormatting sqref="K55:K58">
    <cfRule type="cellIs" dxfId="1689" priority="1029" operator="equal">
      <formula>"Introducir resultado"</formula>
    </cfRule>
    <cfRule type="cellIs" dxfId="1688" priority="1031" operator="equal">
      <formula>"Meta non Conseguida"</formula>
    </cfRule>
    <cfRule type="cellIs" dxfId="1687" priority="1030" operator="equal">
      <formula>"Meta Conseguida"</formula>
    </cfRule>
  </conditionalFormatting>
  <conditionalFormatting sqref="K59">
    <cfRule type="cellIs" dxfId="1686" priority="1057" operator="equal">
      <formula>"Meta Parcialmente Alcanzada"</formula>
    </cfRule>
    <cfRule type="cellIs" dxfId="1685" priority="1058" operator="equal">
      <formula>"Ningunha Meta Alcanzada"</formula>
    </cfRule>
    <cfRule type="cellIs" dxfId="1684" priority="1056" operator="equal">
      <formula>"Meta Totalmente Alcanzada"</formula>
    </cfRule>
  </conditionalFormatting>
  <conditionalFormatting sqref="K60:K64">
    <cfRule type="cellIs" dxfId="1683" priority="755" operator="equal">
      <formula>"Introducir resultado"</formula>
    </cfRule>
    <cfRule type="cellIs" dxfId="1682" priority="756" operator="equal">
      <formula>"Meta Conseguida"</formula>
    </cfRule>
    <cfRule type="cellIs" dxfId="1681" priority="757" operator="equal">
      <formula>"Meta non Conseguida"</formula>
    </cfRule>
  </conditionalFormatting>
  <conditionalFormatting sqref="K65">
    <cfRule type="cellIs" dxfId="1680" priority="1047" operator="equal">
      <formula>"Meta Totalmente Alcanzada"</formula>
    </cfRule>
    <cfRule type="cellIs" dxfId="1679" priority="1048" operator="equal">
      <formula>"Meta Parcialmente Alcanzada"</formula>
    </cfRule>
    <cfRule type="cellIs" dxfId="1678" priority="1049" operator="equal">
      <formula>"Ningunha Meta Alcanzada"</formula>
    </cfRule>
  </conditionalFormatting>
  <conditionalFormatting sqref="K66:K69">
    <cfRule type="cellIs" dxfId="1677" priority="970" operator="equal">
      <formula>"Meta Conseguida"</formula>
    </cfRule>
    <cfRule type="cellIs" dxfId="1676" priority="971" operator="equal">
      <formula>"Meta non Conseguida"</formula>
    </cfRule>
  </conditionalFormatting>
  <conditionalFormatting sqref="K66:K74">
    <cfRule type="cellIs" dxfId="1675" priority="740" operator="equal">
      <formula>"Introducir resultado"</formula>
    </cfRule>
  </conditionalFormatting>
  <conditionalFormatting sqref="K70">
    <cfRule type="cellIs" dxfId="1674" priority="753" operator="equal">
      <formula>"Indicador Completado"</formula>
    </cfRule>
    <cfRule type="cellIs" dxfId="1673" priority="754" operator="equal">
      <formula>"Meta no Conseguida"</formula>
    </cfRule>
  </conditionalFormatting>
  <conditionalFormatting sqref="K71">
    <cfRule type="cellIs" dxfId="1672" priority="747" operator="equal">
      <formula>"Meta Conseguida"</formula>
    </cfRule>
    <cfRule type="cellIs" dxfId="1671" priority="748" operator="equal">
      <formula>"Meta non Conseguida"</formula>
    </cfRule>
  </conditionalFormatting>
  <conditionalFormatting sqref="K72">
    <cfRule type="cellIs" dxfId="1670" priority="751" operator="equal">
      <formula>"Meta no Conseguida"</formula>
    </cfRule>
    <cfRule type="cellIs" dxfId="1669" priority="750" operator="equal">
      <formula>"Indicador Completado"</formula>
    </cfRule>
  </conditionalFormatting>
  <conditionalFormatting sqref="K73:K74">
    <cfRule type="cellIs" dxfId="1668" priority="741" operator="equal">
      <formula>"Meta Conseguida"</formula>
    </cfRule>
    <cfRule type="cellIs" dxfId="1667" priority="742" operator="equal">
      <formula>"Meta non Conseguida"</formula>
    </cfRule>
  </conditionalFormatting>
  <conditionalFormatting sqref="K75">
    <cfRule type="cellIs" dxfId="1666" priority="1037" operator="equal">
      <formula>"Ningunha Meta Alcanzada"</formula>
    </cfRule>
    <cfRule type="cellIs" dxfId="1665" priority="1036" operator="equal">
      <formula>"Meta Parcialmente Alcanzada"</formula>
    </cfRule>
    <cfRule type="cellIs" dxfId="1664" priority="1035" operator="equal">
      <formula>"Meta Totalmente Alcanzada"</formula>
    </cfRule>
  </conditionalFormatting>
  <conditionalFormatting sqref="K76:K81">
    <cfRule type="cellIs" dxfId="1663" priority="736" operator="equal">
      <formula>"Meta non Conseguida"</formula>
    </cfRule>
    <cfRule type="cellIs" dxfId="1662" priority="735" operator="equal">
      <formula>"Meta Conseguida"</formula>
    </cfRule>
    <cfRule type="cellIs" dxfId="1661" priority="734" operator="equal">
      <formula>"Introducir resultado"</formula>
    </cfRule>
  </conditionalFormatting>
  <conditionalFormatting sqref="K82">
    <cfRule type="cellIs" dxfId="1660" priority="929" operator="equal">
      <formula>"Ningunha Meta Alcanzada"</formula>
    </cfRule>
    <cfRule type="cellIs" dxfId="1659" priority="928" operator="equal">
      <formula>"Meta Parcialmente Alcanzada"</formula>
    </cfRule>
    <cfRule type="cellIs" dxfId="1658" priority="927" operator="equal">
      <formula>"Meta Totalmente Alcanzada"</formula>
    </cfRule>
  </conditionalFormatting>
  <conditionalFormatting sqref="K83:K86">
    <cfRule type="cellIs" dxfId="1657" priority="923" operator="equal">
      <formula>"Meta non Conseguida"</formula>
    </cfRule>
    <cfRule type="cellIs" dxfId="1656" priority="922" operator="equal">
      <formula>"Meta Conseguida"</formula>
    </cfRule>
  </conditionalFormatting>
  <conditionalFormatting sqref="K83:K88">
    <cfRule type="cellIs" dxfId="1655" priority="716" operator="equal">
      <formula>"Introducir resultado"</formula>
    </cfRule>
  </conditionalFormatting>
  <conditionalFormatting sqref="K87:K88">
    <cfRule type="cellIs" dxfId="1654" priority="717" operator="equal">
      <formula>"Indicador Completado"</formula>
    </cfRule>
    <cfRule type="cellIs" dxfId="1653" priority="718" operator="equal">
      <formula>"Meta no Conseguida"</formula>
    </cfRule>
  </conditionalFormatting>
  <conditionalFormatting sqref="K92">
    <cfRule type="cellIs" dxfId="1652" priority="888" operator="equal">
      <formula>"Meta Totalmente Alcanzada"</formula>
    </cfRule>
    <cfRule type="cellIs" dxfId="1651" priority="890" operator="equal">
      <formula>"Ningunha Meta Alcanzada"</formula>
    </cfRule>
    <cfRule type="cellIs" dxfId="1650" priority="889" operator="equal">
      <formula>"Meta Parcialmente Alcanzada"</formula>
    </cfRule>
  </conditionalFormatting>
  <conditionalFormatting sqref="K93:K102">
    <cfRule type="cellIs" dxfId="1649" priority="712" operator="equal">
      <formula>"Meta non Conseguida"</formula>
    </cfRule>
    <cfRule type="cellIs" dxfId="1648" priority="711" operator="equal">
      <formula>"Meta Conseguida"</formula>
    </cfRule>
    <cfRule type="cellIs" dxfId="1647" priority="710" operator="equal">
      <formula>"Introducir resultado"</formula>
    </cfRule>
  </conditionalFormatting>
  <conditionalFormatting sqref="N7">
    <cfRule type="cellIs" dxfId="1646" priority="168" operator="lessThan">
      <formula>M7</formula>
    </cfRule>
    <cfRule type="cellIs" dxfId="1645" priority="167" operator="equal">
      <formula>0</formula>
    </cfRule>
    <cfRule type="cellIs" dxfId="1644" priority="169" operator="greaterThanOrEqual">
      <formula>M7</formula>
    </cfRule>
  </conditionalFormatting>
  <conditionalFormatting sqref="N8">
    <cfRule type="cellIs" dxfId="1643" priority="141" operator="greaterThanOrEqual">
      <formula>M8</formula>
    </cfRule>
    <cfRule type="cellIs" dxfId="1642" priority="142" operator="lessThan">
      <formula>M8</formula>
    </cfRule>
    <cfRule type="cellIs" dxfId="1641" priority="140" operator="equal">
      <formula>0</formula>
    </cfRule>
  </conditionalFormatting>
  <conditionalFormatting sqref="N9">
    <cfRule type="cellIs" dxfId="1640" priority="156" operator="lessThan">
      <formula>M9</formula>
    </cfRule>
    <cfRule type="cellIs" dxfId="1639" priority="157" operator="greaterThanOrEqual">
      <formula>M9</formula>
    </cfRule>
  </conditionalFormatting>
  <conditionalFormatting sqref="N9:N11">
    <cfRule type="cellIs" dxfId="1638" priority="85" operator="equal">
      <formula>0</formula>
    </cfRule>
  </conditionalFormatting>
  <conditionalFormatting sqref="N10">
    <cfRule type="cellIs" dxfId="1637" priority="87" operator="greaterThanOrEqual">
      <formula>M10</formula>
    </cfRule>
    <cfRule type="cellIs" dxfId="1636" priority="86" operator="lessThan">
      <formula>M10</formula>
    </cfRule>
  </conditionalFormatting>
  <conditionalFormatting sqref="N11">
    <cfRule type="cellIs" dxfId="1635" priority="159" operator="lessThan">
      <formula>$E11</formula>
    </cfRule>
    <cfRule type="cellIs" dxfId="1634" priority="160" operator="greaterThanOrEqual">
      <formula>$E11</formula>
    </cfRule>
  </conditionalFormatting>
  <conditionalFormatting sqref="N12">
    <cfRule type="cellIs" dxfId="1633" priority="133" operator="lessThan">
      <formula>M12</formula>
    </cfRule>
    <cfRule type="cellIs" dxfId="1632" priority="132" operator="greaterThanOrEqual">
      <formula>M12</formula>
    </cfRule>
    <cfRule type="cellIs" dxfId="1631" priority="131" operator="equal">
      <formula>0</formula>
    </cfRule>
  </conditionalFormatting>
  <conditionalFormatting sqref="N13">
    <cfRule type="cellIs" dxfId="1630" priority="138" operator="lessThan">
      <formula>M13</formula>
    </cfRule>
    <cfRule type="cellIs" dxfId="1629" priority="139" operator="greaterThanOrEqual">
      <formula>M13</formula>
    </cfRule>
  </conditionalFormatting>
  <conditionalFormatting sqref="N13:N15">
    <cfRule type="cellIs" dxfId="1628" priority="91" operator="equal">
      <formula>0</formula>
    </cfRule>
  </conditionalFormatting>
  <conditionalFormatting sqref="N14">
    <cfRule type="cellIs" dxfId="1627" priority="93" operator="greaterThanOrEqual">
      <formula>M14</formula>
    </cfRule>
    <cfRule type="cellIs" dxfId="1626" priority="92" operator="lessThan">
      <formula>M14</formula>
    </cfRule>
  </conditionalFormatting>
  <conditionalFormatting sqref="N16">
    <cfRule type="cellIs" dxfId="1625" priority="151" operator="lessThan">
      <formula>M16</formula>
    </cfRule>
    <cfRule type="cellIs" dxfId="1624" priority="150" operator="greaterThanOrEqual">
      <formula>M16</formula>
    </cfRule>
    <cfRule type="cellIs" dxfId="1623" priority="149" operator="equal">
      <formula>0</formula>
    </cfRule>
  </conditionalFormatting>
  <conditionalFormatting sqref="N17">
    <cfRule type="cellIs" dxfId="1622" priority="154" operator="greaterThanOrEqual">
      <formula>M17</formula>
    </cfRule>
    <cfRule type="cellIs" dxfId="1621" priority="153" operator="lessThan">
      <formula>M17</formula>
    </cfRule>
  </conditionalFormatting>
  <conditionalFormatting sqref="N17:N18">
    <cfRule type="cellIs" dxfId="1620" priority="79" operator="equal">
      <formula>0</formula>
    </cfRule>
  </conditionalFormatting>
  <conditionalFormatting sqref="N18">
    <cfRule type="cellIs" dxfId="1619" priority="81" operator="greaterThanOrEqual">
      <formula>M18</formula>
    </cfRule>
    <cfRule type="cellIs" dxfId="1618" priority="80" operator="lessThan">
      <formula>M18</formula>
    </cfRule>
  </conditionalFormatting>
  <conditionalFormatting sqref="N20">
    <cfRule type="cellIs" dxfId="1617" priority="125" operator="equal">
      <formula>0</formula>
    </cfRule>
    <cfRule type="cellIs" dxfId="1616" priority="126" operator="greaterThanOrEqual">
      <formula>M20</formula>
    </cfRule>
    <cfRule type="cellIs" dxfId="1615" priority="127" operator="lessThan">
      <formula>M20</formula>
    </cfRule>
  </conditionalFormatting>
  <conditionalFormatting sqref="N21">
    <cfRule type="cellIs" dxfId="1614" priority="148" operator="greaterThanOrEqual">
      <formula>M21</formula>
    </cfRule>
    <cfRule type="cellIs" dxfId="1613" priority="147" operator="lessThan">
      <formula>M21</formula>
    </cfRule>
  </conditionalFormatting>
  <conditionalFormatting sqref="N21:N22">
    <cfRule type="cellIs" dxfId="1612" priority="73" operator="equal">
      <formula>0</formula>
    </cfRule>
  </conditionalFormatting>
  <conditionalFormatting sqref="N22">
    <cfRule type="cellIs" dxfId="1611" priority="75" operator="greaterThanOrEqual">
      <formula>M22</formula>
    </cfRule>
    <cfRule type="cellIs" dxfId="1610" priority="74" operator="lessThan">
      <formula>M22</formula>
    </cfRule>
  </conditionalFormatting>
  <conditionalFormatting sqref="N24">
    <cfRule type="cellIs" dxfId="1609" priority="536" operator="equal">
      <formula>0</formula>
    </cfRule>
    <cfRule type="cellIs" dxfId="1608" priority="538" operator="lessThan">
      <formula>M24</formula>
    </cfRule>
    <cfRule type="cellIs" dxfId="1607" priority="537" operator="greaterThanOrEqual">
      <formula>M24</formula>
    </cfRule>
  </conditionalFormatting>
  <conditionalFormatting sqref="N25">
    <cfRule type="cellIs" dxfId="1606" priority="526" operator="greaterThanOrEqual">
      <formula>M25</formula>
    </cfRule>
    <cfRule type="cellIs" dxfId="1605" priority="525" operator="lessThan">
      <formula>M25</formula>
    </cfRule>
    <cfRule type="cellIs" dxfId="1604" priority="524" operator="equal">
      <formula>0</formula>
    </cfRule>
  </conditionalFormatting>
  <conditionalFormatting sqref="N26">
    <cfRule type="cellIs" dxfId="1603" priority="527" operator="equal">
      <formula>0</formula>
    </cfRule>
    <cfRule type="cellIs" dxfId="1602" priority="528" operator="lessThanOrEqual">
      <formula>M26</formula>
    </cfRule>
    <cfRule type="cellIs" dxfId="1601" priority="529" operator="greaterThan">
      <formula>M26</formula>
    </cfRule>
  </conditionalFormatting>
  <conditionalFormatting sqref="N27:N30">
    <cfRule type="cellIs" dxfId="1600" priority="514" operator="greaterThanOrEqual">
      <formula>$E27</formula>
    </cfRule>
    <cfRule type="cellIs" dxfId="1599" priority="512" operator="equal">
      <formula>0</formula>
    </cfRule>
    <cfRule type="cellIs" dxfId="1598" priority="513" operator="lessThan">
      <formula>$E27</formula>
    </cfRule>
  </conditionalFormatting>
  <conditionalFormatting sqref="N32">
    <cfRule type="cellIs" dxfId="1597" priority="619" operator="greaterThanOrEqual">
      <formula>M32</formula>
    </cfRule>
    <cfRule type="cellIs" dxfId="1596" priority="618" operator="lessThan">
      <formula>M32</formula>
    </cfRule>
  </conditionalFormatting>
  <conditionalFormatting sqref="N32:N33">
    <cfRule type="cellIs" dxfId="1595" priority="617" operator="equal">
      <formula>0</formula>
    </cfRule>
  </conditionalFormatting>
  <conditionalFormatting sqref="N33">
    <cfRule type="cellIs" dxfId="1594" priority="621" operator="lessThan">
      <formula>M33</formula>
    </cfRule>
    <cfRule type="cellIs" dxfId="1593" priority="622" operator="greaterThanOrEqual">
      <formula>M33</formula>
    </cfRule>
  </conditionalFormatting>
  <conditionalFormatting sqref="N35">
    <cfRule type="cellIs" dxfId="1592" priority="616" operator="greaterThanOrEqual">
      <formula>M35</formula>
    </cfRule>
    <cfRule type="cellIs" dxfId="1591" priority="615" operator="lessThan">
      <formula>M35</formula>
    </cfRule>
  </conditionalFormatting>
  <conditionalFormatting sqref="N35:N36">
    <cfRule type="cellIs" dxfId="1590" priority="608" operator="equal">
      <formula>0</formula>
    </cfRule>
  </conditionalFormatting>
  <conditionalFormatting sqref="N36">
    <cfRule type="cellIs" dxfId="1589" priority="610" operator="greaterThanOrEqual">
      <formula>M36</formula>
    </cfRule>
    <cfRule type="cellIs" dxfId="1588" priority="609" operator="lessThan">
      <formula>M36</formula>
    </cfRule>
  </conditionalFormatting>
  <conditionalFormatting sqref="N37">
    <cfRule type="cellIs" dxfId="1587" priority="699" operator="lessThan">
      <formula>$E37</formula>
    </cfRule>
    <cfRule type="cellIs" dxfId="1586" priority="700" operator="greaterThanOrEqual">
      <formula>$E37</formula>
    </cfRule>
    <cfRule type="cellIs" dxfId="1585" priority="698" operator="equal">
      <formula>0</formula>
    </cfRule>
  </conditionalFormatting>
  <conditionalFormatting sqref="N38:N40">
    <cfRule type="cellIs" dxfId="1584" priority="598" operator="greaterThanOrEqual">
      <formula>M38</formula>
    </cfRule>
    <cfRule type="cellIs" dxfId="1583" priority="596" operator="equal">
      <formula>0</formula>
    </cfRule>
    <cfRule type="cellIs" dxfId="1582" priority="597" operator="lessThan">
      <formula>M38</formula>
    </cfRule>
  </conditionalFormatting>
  <conditionalFormatting sqref="N46">
    <cfRule type="cellIs" dxfId="1581" priority="694" operator="greaterThanOrEqual">
      <formula>M46</formula>
    </cfRule>
    <cfRule type="cellIs" dxfId="1580" priority="692" operator="equal">
      <formula>0</formula>
    </cfRule>
    <cfRule type="cellIs" dxfId="1579" priority="693" operator="lessThan">
      <formula>M46</formula>
    </cfRule>
  </conditionalFormatting>
  <conditionalFormatting sqref="N47:N51">
    <cfRule type="cellIs" dxfId="1578" priority="38" operator="lessThan">
      <formula>M47</formula>
    </cfRule>
    <cfRule type="cellIs" dxfId="1577" priority="39" operator="greaterThanOrEqual">
      <formula>M47</formula>
    </cfRule>
    <cfRule type="cellIs" dxfId="1576" priority="37" operator="equal">
      <formula>0</formula>
    </cfRule>
  </conditionalFormatting>
  <conditionalFormatting sqref="N50:N51">
    <cfRule type="cellIs" dxfId="1575" priority="2" operator="lessThan">
      <formula>M50</formula>
    </cfRule>
    <cfRule type="cellIs" dxfId="1574" priority="3" operator="greaterThanOrEqual">
      <formula>M50</formula>
    </cfRule>
    <cfRule type="cellIs" dxfId="1573" priority="1" operator="equal">
      <formula>0</formula>
    </cfRule>
  </conditionalFormatting>
  <conditionalFormatting sqref="N52:N53">
    <cfRule type="cellIs" dxfId="1572" priority="590" operator="equal">
      <formula>0</formula>
    </cfRule>
    <cfRule type="cellIs" dxfId="1571" priority="592" operator="greaterThan">
      <formula>M52</formula>
    </cfRule>
    <cfRule type="cellIs" dxfId="1570" priority="591" operator="lessThanOrEqual">
      <formula>M52</formula>
    </cfRule>
  </conditionalFormatting>
  <conditionalFormatting sqref="N54">
    <cfRule type="cellIs" dxfId="1569" priority="680" operator="equal">
      <formula>0</formula>
    </cfRule>
    <cfRule type="cellIs" dxfId="1568" priority="682" operator="greaterThanOrEqual">
      <formula>$E54</formula>
    </cfRule>
    <cfRule type="cellIs" dxfId="1567" priority="681" operator="lessThan">
      <formula>$E54</formula>
    </cfRule>
  </conditionalFormatting>
  <conditionalFormatting sqref="N55:N58">
    <cfRule type="cellIs" dxfId="1566" priority="451" operator="greaterThanOrEqual">
      <formula>M55</formula>
    </cfRule>
    <cfRule type="cellIs" dxfId="1565" priority="450" operator="lessThan">
      <formula>M55</formula>
    </cfRule>
    <cfRule type="cellIs" dxfId="1564" priority="449" operator="equal">
      <formula>0</formula>
    </cfRule>
  </conditionalFormatting>
  <conditionalFormatting sqref="N59">
    <cfRule type="cellIs" dxfId="1563" priority="671" operator="equal">
      <formula>0</formula>
    </cfRule>
    <cfRule type="cellIs" dxfId="1562" priority="673" operator="greaterThanOrEqual">
      <formula>M59</formula>
    </cfRule>
    <cfRule type="cellIs" dxfId="1561" priority="672" operator="lessThan">
      <formula>M59</formula>
    </cfRule>
  </conditionalFormatting>
  <conditionalFormatting sqref="N60:N63">
    <cfRule type="cellIs" dxfId="1560" priority="420" operator="lessThan">
      <formula>M60</formula>
    </cfRule>
    <cfRule type="cellIs" dxfId="1559" priority="421" operator="greaterThanOrEqual">
      <formula>M60</formula>
    </cfRule>
  </conditionalFormatting>
  <conditionalFormatting sqref="N60:N64">
    <cfRule type="cellIs" dxfId="1558" priority="419" operator="equal">
      <formula>0</formula>
    </cfRule>
  </conditionalFormatting>
  <conditionalFormatting sqref="N64">
    <cfRule type="cellIs" dxfId="1557" priority="631" operator="greaterThanOrEqual">
      <formula>M64</formula>
    </cfRule>
    <cfRule type="cellIs" dxfId="1556" priority="630" operator="lessThan">
      <formula>M64</formula>
    </cfRule>
  </conditionalFormatting>
  <conditionalFormatting sqref="N65">
    <cfRule type="cellIs" dxfId="1555" priority="663" operator="lessThan">
      <formula>$E65</formula>
    </cfRule>
    <cfRule type="cellIs" dxfId="1554" priority="662" operator="equal">
      <formula>0</formula>
    </cfRule>
    <cfRule type="cellIs" dxfId="1553" priority="664" operator="greaterThanOrEqual">
      <formula>$E65</formula>
    </cfRule>
  </conditionalFormatting>
  <conditionalFormatting sqref="N66:N69">
    <cfRule type="cellIs" dxfId="1552" priority="439" operator="greaterThanOrEqual">
      <formula>M66</formula>
    </cfRule>
    <cfRule type="cellIs" dxfId="1551" priority="438" operator="lessThan">
      <formula>M66</formula>
    </cfRule>
    <cfRule type="cellIs" dxfId="1550" priority="437" operator="equal">
      <formula>0</formula>
    </cfRule>
  </conditionalFormatting>
  <conditionalFormatting sqref="N71">
    <cfRule type="cellIs" dxfId="1549" priority="348" operator="greaterThanOrEqual">
      <formula>M71</formula>
    </cfRule>
    <cfRule type="cellIs" dxfId="1548" priority="346" operator="equal">
      <formula>0</formula>
    </cfRule>
    <cfRule type="cellIs" dxfId="1547" priority="347" operator="lessThan">
      <formula>M71</formula>
    </cfRule>
  </conditionalFormatting>
  <conditionalFormatting sqref="N73:N74">
    <cfRule type="cellIs" dxfId="1546" priority="340" operator="equal">
      <formula>0</formula>
    </cfRule>
    <cfRule type="cellIs" dxfId="1545" priority="341" operator="lessThan">
      <formula>M73</formula>
    </cfRule>
    <cfRule type="cellIs" dxfId="1544" priority="342" operator="greaterThanOrEqual">
      <formula>M73</formula>
    </cfRule>
  </conditionalFormatting>
  <conditionalFormatting sqref="N75">
    <cfRule type="cellIs" dxfId="1543" priority="650" operator="equal">
      <formula>0</formula>
    </cfRule>
    <cfRule type="cellIs" dxfId="1542" priority="652" operator="greaterThanOrEqual">
      <formula>$E75</formula>
    </cfRule>
    <cfRule type="cellIs" dxfId="1541" priority="651" operator="lessThan">
      <formula>$E75</formula>
    </cfRule>
  </conditionalFormatting>
  <conditionalFormatting sqref="N76:N79">
    <cfRule type="cellIs" dxfId="1540" priority="565" operator="greaterThanOrEqual">
      <formula>M76</formula>
    </cfRule>
    <cfRule type="cellIs" dxfId="1539" priority="564" operator="lessThan">
      <formula>M76</formula>
    </cfRule>
  </conditionalFormatting>
  <conditionalFormatting sqref="N76:N81">
    <cfRule type="cellIs" dxfId="1538" priority="337" operator="equal">
      <formula>0</formula>
    </cfRule>
  </conditionalFormatting>
  <conditionalFormatting sqref="N80">
    <cfRule type="cellIs" dxfId="1537" priority="351" operator="greaterThanOrEqual">
      <formula>M80</formula>
    </cfRule>
    <cfRule type="cellIs" dxfId="1536" priority="350" operator="lessThan">
      <formula>M80</formula>
    </cfRule>
  </conditionalFormatting>
  <conditionalFormatting sqref="N81">
    <cfRule type="cellIs" dxfId="1535" priority="339" operator="greaterThanOrEqual">
      <formula>M81</formula>
    </cfRule>
    <cfRule type="cellIs" dxfId="1534" priority="338" operator="lessThan">
      <formula>M81</formula>
    </cfRule>
  </conditionalFormatting>
  <conditionalFormatting sqref="N82">
    <cfRule type="cellIs" dxfId="1533" priority="542" operator="equal">
      <formula>0</formula>
    </cfRule>
    <cfRule type="cellIs" dxfId="1532" priority="543" operator="lessThan">
      <formula>$E82</formula>
    </cfRule>
    <cfRule type="cellIs" dxfId="1531" priority="544" operator="greaterThanOrEqual">
      <formula>$E82</formula>
    </cfRule>
  </conditionalFormatting>
  <conditionalFormatting sqref="N83:N86">
    <cfRule type="cellIs" dxfId="1530" priority="427" operator="greaterThanOrEqual">
      <formula>M83</formula>
    </cfRule>
    <cfRule type="cellIs" dxfId="1529" priority="425" operator="equal">
      <formula>0</formula>
    </cfRule>
    <cfRule type="cellIs" dxfId="1528" priority="426" operator="lessThan">
      <formula>M83</formula>
    </cfRule>
  </conditionalFormatting>
  <conditionalFormatting sqref="N92">
    <cfRule type="cellIs" dxfId="1527" priority="511" operator="greaterThanOrEqual">
      <formula>M92</formula>
    </cfRule>
    <cfRule type="cellIs" dxfId="1526" priority="509" operator="equal">
      <formula>0</formula>
    </cfRule>
    <cfRule type="cellIs" dxfId="1525" priority="510" operator="lessThan">
      <formula>M92</formula>
    </cfRule>
  </conditionalFormatting>
  <conditionalFormatting sqref="N93:N102">
    <cfRule type="cellIs" dxfId="1524" priority="331" operator="equal">
      <formula>0</formula>
    </cfRule>
    <cfRule type="cellIs" dxfId="1523" priority="332" operator="lessThan">
      <formula>M93</formula>
    </cfRule>
    <cfRule type="cellIs" dxfId="1522" priority="333" operator="greaterThanOrEqual">
      <formula>M93</formula>
    </cfRule>
  </conditionalFormatting>
  <conditionalFormatting sqref="O7">
    <cfRule type="cellIs" dxfId="1521" priority="124" operator="equal">
      <formula>"Meta non Conseguida"</formula>
    </cfRule>
    <cfRule type="cellIs" dxfId="1520" priority="122" operator="equal">
      <formula>"Introducir resultado"</formula>
    </cfRule>
    <cfRule type="cellIs" dxfId="1519" priority="123" operator="equal">
      <formula>"Meta Conseguida"</formula>
    </cfRule>
  </conditionalFormatting>
  <conditionalFormatting sqref="O8">
    <cfRule type="cellIs" dxfId="1518" priority="144" operator="equal">
      <formula>"Meta Parcialmente Alcanzada"</formula>
    </cfRule>
    <cfRule type="cellIs" dxfId="1517" priority="145" operator="equal">
      <formula>"Ningunha Meta Alcanzada"</formula>
    </cfRule>
    <cfRule type="cellIs" dxfId="1516" priority="143" operator="equal">
      <formula>"Meta Totalmente Alcanzada"</formula>
    </cfRule>
  </conditionalFormatting>
  <conditionalFormatting sqref="O9:O10">
    <cfRule type="cellIs" dxfId="1515" priority="119" operator="equal">
      <formula>"Introducir resultado"</formula>
    </cfRule>
    <cfRule type="cellIs" dxfId="1514" priority="120" operator="equal">
      <formula>"Meta Conseguida"</formula>
    </cfRule>
    <cfRule type="cellIs" dxfId="1513" priority="121" operator="equal">
      <formula>"Meta non Conseguida"</formula>
    </cfRule>
  </conditionalFormatting>
  <conditionalFormatting sqref="O12">
    <cfRule type="cellIs" dxfId="1512" priority="136" operator="equal">
      <formula>"Ningunha Meta Alcanzada"</formula>
    </cfRule>
    <cfRule type="cellIs" dxfId="1511" priority="134" operator="equal">
      <formula>"Meta Totalmente Alcanzada"</formula>
    </cfRule>
    <cfRule type="cellIs" dxfId="1510" priority="135" operator="equal">
      <formula>"Meta Parcialmente Alcanzada"</formula>
    </cfRule>
  </conditionalFormatting>
  <conditionalFormatting sqref="O13:O14">
    <cfRule type="cellIs" dxfId="1509" priority="115" operator="equal">
      <formula>"Meta non Conseguida"</formula>
    </cfRule>
    <cfRule type="cellIs" dxfId="1508" priority="114" operator="equal">
      <formula>"Meta Conseguida"</formula>
    </cfRule>
  </conditionalFormatting>
  <conditionalFormatting sqref="O13:O15">
    <cfRule type="cellIs" dxfId="1507" priority="109" operator="equal">
      <formula>"Introducir resultado"</formula>
    </cfRule>
  </conditionalFormatting>
  <conditionalFormatting sqref="O15">
    <cfRule type="cellIs" dxfId="1506" priority="110" operator="equal">
      <formula>"Resultado Introducido"</formula>
    </cfRule>
    <cfRule type="cellIs" dxfId="1505" priority="111" operator="equal">
      <formula>"Meta no Conseguida"</formula>
    </cfRule>
  </conditionalFormatting>
  <conditionalFormatting sqref="O16">
    <cfRule type="cellIs" dxfId="1504" priority="162" operator="equal">
      <formula>"Meta Parcialmente Alcanzada"</formula>
    </cfRule>
    <cfRule type="cellIs" dxfId="1503" priority="161" operator="equal">
      <formula>"Meta Totalmente Alcanzada"</formula>
    </cfRule>
    <cfRule type="cellIs" dxfId="1502" priority="163" operator="equal">
      <formula>"Ningunha Meta Alcanzada"</formula>
    </cfRule>
  </conditionalFormatting>
  <conditionalFormatting sqref="O17:O18">
    <cfRule type="cellIs" dxfId="1501" priority="103" operator="equal">
      <formula>"Introducir resultado"</formula>
    </cfRule>
    <cfRule type="cellIs" dxfId="1500" priority="105" operator="equal">
      <formula>"Meta non Conseguida"</formula>
    </cfRule>
    <cfRule type="cellIs" dxfId="1499" priority="104" operator="equal">
      <formula>"Meta Conseguida"</formula>
    </cfRule>
  </conditionalFormatting>
  <conditionalFormatting sqref="O20">
    <cfRule type="cellIs" dxfId="1498" priority="128" operator="equal">
      <formula>"Meta Totalmente Alcanzada"</formula>
    </cfRule>
    <cfRule type="cellIs" dxfId="1497" priority="130" operator="equal">
      <formula>"Ningunha Meta Alcanzada"</formula>
    </cfRule>
    <cfRule type="cellIs" dxfId="1496" priority="129" operator="equal">
      <formula>"Meta Parcialmente Alcanzada"</formula>
    </cfRule>
  </conditionalFormatting>
  <conditionalFormatting sqref="O21:O22">
    <cfRule type="cellIs" dxfId="1495" priority="98" operator="equal">
      <formula>"Meta Conseguida"</formula>
    </cfRule>
    <cfRule type="cellIs" dxfId="1494" priority="97" operator="equal">
      <formula>"Introducir resultado"</formula>
    </cfRule>
    <cfRule type="cellIs" dxfId="1493" priority="99" operator="equal">
      <formula>"Meta non Conseguida"</formula>
    </cfRule>
  </conditionalFormatting>
  <conditionalFormatting sqref="O24">
    <cfRule type="cellIs" dxfId="1492" priority="534" operator="equal">
      <formula>"Meta Parcialmente Alcanzada"</formula>
    </cfRule>
    <cfRule type="cellIs" dxfId="1491" priority="535" operator="equal">
      <formula>"Ningunha Meta Alcanzada"</formula>
    </cfRule>
    <cfRule type="cellIs" dxfId="1490" priority="533" operator="equal">
      <formula>"Meta Totalmente Alcanzada"</formula>
    </cfRule>
  </conditionalFormatting>
  <conditionalFormatting sqref="O25:O30">
    <cfRule type="cellIs" dxfId="1489" priority="384" operator="equal">
      <formula>"Meta non Conseguida"</formula>
    </cfRule>
    <cfRule type="cellIs" dxfId="1488" priority="382" operator="equal">
      <formula>"Introducir resultado"</formula>
    </cfRule>
    <cfRule type="cellIs" dxfId="1487" priority="383" operator="equal">
      <formula>"Meta Conseguida"</formula>
    </cfRule>
  </conditionalFormatting>
  <conditionalFormatting sqref="O32:O33">
    <cfRule type="cellIs" dxfId="1486" priority="381" operator="equal">
      <formula>"Meta non Conseguida"</formula>
    </cfRule>
    <cfRule type="cellIs" dxfId="1485" priority="380" operator="equal">
      <formula>"Meta Conseguida"</formula>
    </cfRule>
    <cfRule type="cellIs" dxfId="1484" priority="379" operator="equal">
      <formula>"Introducir resultado"</formula>
    </cfRule>
  </conditionalFormatting>
  <conditionalFormatting sqref="O35:O36">
    <cfRule type="cellIs" dxfId="1483" priority="390" operator="equal">
      <formula>"Meta non Conseguida"</formula>
    </cfRule>
    <cfRule type="cellIs" dxfId="1482" priority="389" operator="equal">
      <formula>"Meta Conseguida"</formula>
    </cfRule>
    <cfRule type="cellIs" dxfId="1481" priority="388" operator="equal">
      <formula>"Introducir resultado"</formula>
    </cfRule>
  </conditionalFormatting>
  <conditionalFormatting sqref="O37">
    <cfRule type="cellIs" dxfId="1480" priority="644" operator="equal">
      <formula>"Meta Totalmente Alcanzada"</formula>
    </cfRule>
    <cfRule type="cellIs" dxfId="1479" priority="645" operator="equal">
      <formula>"Meta Parcialmente Alcanzada"</formula>
    </cfRule>
    <cfRule type="cellIs" dxfId="1478" priority="646" operator="equal">
      <formula>"Ningunha Meta Alcanzada"</formula>
    </cfRule>
  </conditionalFormatting>
  <conditionalFormatting sqref="O38:O40">
    <cfRule type="cellIs" dxfId="1477" priority="600" operator="equal">
      <formula>"Meta Conseguida"</formula>
    </cfRule>
    <cfRule type="cellIs" dxfId="1476" priority="601" operator="equal">
      <formula>"Meta non Conseguida"</formula>
    </cfRule>
  </conditionalFormatting>
  <conditionalFormatting sqref="O38:O41">
    <cfRule type="cellIs" dxfId="1475" priority="593" operator="equal">
      <formula>"Introducir resultado"</formula>
    </cfRule>
  </conditionalFormatting>
  <conditionalFormatting sqref="O41">
    <cfRule type="cellIs" dxfId="1474" priority="595" operator="equal">
      <formula>"Meta no Conseguida"</formula>
    </cfRule>
    <cfRule type="cellIs" dxfId="1473" priority="594" operator="equal">
      <formula>"Indicador Completado"</formula>
    </cfRule>
  </conditionalFormatting>
  <conditionalFormatting sqref="O46">
    <cfRule type="cellIs" dxfId="1472" priority="641" operator="equal">
      <formula>"Meta Totalmente Alcanzada"</formula>
    </cfRule>
    <cfRule type="cellIs" dxfId="1471" priority="642" operator="equal">
      <formula>"Meta Parcialmente Alcanzada"</formula>
    </cfRule>
    <cfRule type="cellIs" dxfId="1470" priority="643" operator="equal">
      <formula>"Ningunha Meta Alcanzada"</formula>
    </cfRule>
  </conditionalFormatting>
  <conditionalFormatting sqref="O47">
    <cfRule type="cellIs" dxfId="1469" priority="697" operator="equal">
      <formula>"Meta noN Conseguida"</formula>
    </cfRule>
  </conditionalFormatting>
  <conditionalFormatting sqref="O47:O53">
    <cfRule type="cellIs" dxfId="1468" priority="5" operator="equal">
      <formula>"Meta Conseguida"</formula>
    </cfRule>
    <cfRule type="cellIs" dxfId="1467" priority="4" operator="equal">
      <formula>"Introducir resultado"</formula>
    </cfRule>
  </conditionalFormatting>
  <conditionalFormatting sqref="O48:O53">
    <cfRule type="cellIs" dxfId="1466" priority="6" operator="equal">
      <formula>"Meta non Conseguida"</formula>
    </cfRule>
  </conditionalFormatting>
  <conditionalFormatting sqref="O54">
    <cfRule type="cellIs" dxfId="1465" priority="638" operator="equal">
      <formula>"Meta Totalmente Alcanzada"</formula>
    </cfRule>
    <cfRule type="cellIs" dxfId="1464" priority="639" operator="equal">
      <formula>"Meta Parcialmente Alcanzada"</formula>
    </cfRule>
    <cfRule type="cellIs" dxfId="1463" priority="640" operator="equal">
      <formula>"Ningunha Meta Alcanzada"</formula>
    </cfRule>
  </conditionalFormatting>
  <conditionalFormatting sqref="O55:O58">
    <cfRule type="cellIs" dxfId="1462" priority="648" operator="equal">
      <formula>"Meta Conseguida"</formula>
    </cfRule>
    <cfRule type="cellIs" dxfId="1461" priority="649" operator="equal">
      <formula>"Meta non Conseguida"</formula>
    </cfRule>
    <cfRule type="cellIs" dxfId="1460" priority="647" operator="equal">
      <formula>"Introducir resultado"</formula>
    </cfRule>
  </conditionalFormatting>
  <conditionalFormatting sqref="O59">
    <cfRule type="cellIs" dxfId="1459" priority="675" operator="equal">
      <formula>"Meta Parcialmente Alcanzada"</formula>
    </cfRule>
    <cfRule type="cellIs" dxfId="1458" priority="674" operator="equal">
      <formula>"Meta Totalmente Alcanzada"</formula>
    </cfRule>
    <cfRule type="cellIs" dxfId="1457" priority="676" operator="equal">
      <formula>"Ningunha Meta Alcanzada"</formula>
    </cfRule>
  </conditionalFormatting>
  <conditionalFormatting sqref="O60:O64">
    <cfRule type="cellIs" dxfId="1456" priority="373" operator="equal">
      <formula>"Introducir resultado"</formula>
    </cfRule>
    <cfRule type="cellIs" dxfId="1455" priority="374" operator="equal">
      <formula>"Meta Conseguida"</formula>
    </cfRule>
    <cfRule type="cellIs" dxfId="1454" priority="375" operator="equal">
      <formula>"Meta non Conseguida"</formula>
    </cfRule>
  </conditionalFormatting>
  <conditionalFormatting sqref="O65">
    <cfRule type="cellIs" dxfId="1453" priority="667" operator="equal">
      <formula>"Ningunha Meta Alcanzada"</formula>
    </cfRule>
    <cfRule type="cellIs" dxfId="1452" priority="665" operator="equal">
      <formula>"Meta Totalmente Alcanzada"</formula>
    </cfRule>
    <cfRule type="cellIs" dxfId="1451" priority="666" operator="equal">
      <formula>"Meta Parcialmente Alcanzada"</formula>
    </cfRule>
  </conditionalFormatting>
  <conditionalFormatting sqref="O66:O69">
    <cfRule type="cellIs" dxfId="1450" priority="589" operator="equal">
      <formula>"Meta non Conseguida"</formula>
    </cfRule>
    <cfRule type="cellIs" dxfId="1449" priority="588" operator="equal">
      <formula>"Meta Conseguida"</formula>
    </cfRule>
  </conditionalFormatting>
  <conditionalFormatting sqref="O66:O74">
    <cfRule type="cellIs" dxfId="1448" priority="358" operator="equal">
      <formula>"Introducir resultado"</formula>
    </cfRule>
  </conditionalFormatting>
  <conditionalFormatting sqref="O70">
    <cfRule type="cellIs" dxfId="1447" priority="371" operator="equal">
      <formula>"Indicador Completado"</formula>
    </cfRule>
    <cfRule type="cellIs" dxfId="1446" priority="372" operator="equal">
      <formula>"Meta no Conseguida"</formula>
    </cfRule>
  </conditionalFormatting>
  <conditionalFormatting sqref="O71">
    <cfRule type="cellIs" dxfId="1445" priority="365" operator="equal">
      <formula>"Meta Conseguida"</formula>
    </cfRule>
    <cfRule type="cellIs" dxfId="1444" priority="366" operator="equal">
      <formula>"Meta non Conseguida"</formula>
    </cfRule>
  </conditionalFormatting>
  <conditionalFormatting sqref="O72">
    <cfRule type="cellIs" dxfId="1443" priority="368" operator="equal">
      <formula>"Indicador Completado"</formula>
    </cfRule>
    <cfRule type="cellIs" dxfId="1442" priority="369" operator="equal">
      <formula>"Meta no Conseguida"</formula>
    </cfRule>
  </conditionalFormatting>
  <conditionalFormatting sqref="O73:O74">
    <cfRule type="cellIs" dxfId="1441" priority="359" operator="equal">
      <formula>"Meta Conseguida"</formula>
    </cfRule>
    <cfRule type="cellIs" dxfId="1440" priority="360" operator="equal">
      <formula>"Meta non Conseguida"</formula>
    </cfRule>
  </conditionalFormatting>
  <conditionalFormatting sqref="O75">
    <cfRule type="cellIs" dxfId="1439" priority="655" operator="equal">
      <formula>"Ningunha Meta Alcanzada"</formula>
    </cfRule>
    <cfRule type="cellIs" dxfId="1438" priority="654" operator="equal">
      <formula>"Meta Parcialmente Alcanzada"</formula>
    </cfRule>
    <cfRule type="cellIs" dxfId="1437" priority="653" operator="equal">
      <formula>"Meta Totalmente Alcanzada"</formula>
    </cfRule>
  </conditionalFormatting>
  <conditionalFormatting sqref="O76:O81">
    <cfRule type="cellIs" dxfId="1436" priority="354" operator="equal">
      <formula>"Meta non Conseguida"</formula>
    </cfRule>
    <cfRule type="cellIs" dxfId="1435" priority="353" operator="equal">
      <formula>"Meta Conseguida"</formula>
    </cfRule>
    <cfRule type="cellIs" dxfId="1434" priority="352" operator="equal">
      <formula>"Introducir resultado"</formula>
    </cfRule>
  </conditionalFormatting>
  <conditionalFormatting sqref="O82">
    <cfRule type="cellIs" dxfId="1433" priority="545" operator="equal">
      <formula>"Meta Totalmente Alcanzada"</formula>
    </cfRule>
    <cfRule type="cellIs" dxfId="1432" priority="546" operator="equal">
      <formula>"Meta Parcialmente Alcanzada"</formula>
    </cfRule>
    <cfRule type="cellIs" dxfId="1431" priority="547" operator="equal">
      <formula>"Ningunha Meta Alcanzada"</formula>
    </cfRule>
  </conditionalFormatting>
  <conditionalFormatting sqref="O83:O86">
    <cfRule type="cellIs" dxfId="1430" priority="540" operator="equal">
      <formula>"Meta Conseguida"</formula>
    </cfRule>
    <cfRule type="cellIs" dxfId="1429" priority="541" operator="equal">
      <formula>"Meta non Conseguida"</formula>
    </cfRule>
  </conditionalFormatting>
  <conditionalFormatting sqref="O83:O88">
    <cfRule type="cellIs" dxfId="1428" priority="334" operator="equal">
      <formula>"Introducir resultado"</formula>
    </cfRule>
  </conditionalFormatting>
  <conditionalFormatting sqref="O87:O88">
    <cfRule type="cellIs" dxfId="1427" priority="336" operator="equal">
      <formula>"Meta no Conseguida"</formula>
    </cfRule>
    <cfRule type="cellIs" dxfId="1426" priority="335" operator="equal">
      <formula>"Indicador Completado"</formula>
    </cfRule>
  </conditionalFormatting>
  <conditionalFormatting sqref="O92">
    <cfRule type="cellIs" dxfId="1425" priority="506" operator="equal">
      <formula>"Meta Totalmente Alcanzada"</formula>
    </cfRule>
    <cfRule type="cellIs" dxfId="1424" priority="507" operator="equal">
      <formula>"Meta Parcialmente Alcanzada"</formula>
    </cfRule>
    <cfRule type="cellIs" dxfId="1423" priority="508" operator="equal">
      <formula>"Ningunha Meta Alcanzada"</formula>
    </cfRule>
  </conditionalFormatting>
  <conditionalFormatting sqref="O93:O102">
    <cfRule type="cellIs" dxfId="1422" priority="328" operator="equal">
      <formula>"Introducir resultado"</formula>
    </cfRule>
    <cfRule type="cellIs" dxfId="1421" priority="329" operator="equal">
      <formula>"Meta Conseguida"</formula>
    </cfRule>
    <cfRule type="cellIs" dxfId="1420" priority="330" operator="equal">
      <formula>"Meta non Conseguida"</formula>
    </cfRule>
  </conditionalFormatting>
  <hyperlinks>
    <hyperlink ref="D19" location="Anexos!F2" display="Anexos!F2" xr:uid="{00000000-0004-0000-0300-000000000000}"/>
    <hyperlink ref="D31" location="Anexos!Q2" display="Anexos!Q2" xr:uid="{00000000-0004-0000-0300-000001000000}"/>
    <hyperlink ref="D34" location="Anexos!Q2" display="Anexos!Q2" xr:uid="{00000000-0004-0000-0300-000002000000}"/>
  </hyperlinks>
  <pageMargins left="0.70866141732283505" right="0.70866141732283505" top="0.74803149606299202" bottom="0.74803149606299202" header="0.31496062992126" footer="0.31496062992126"/>
  <pageSetup paperSize="9" scale="51"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O105"/>
  <sheetViews>
    <sheetView zoomScale="85" zoomScaleNormal="85" workbookViewId="0">
      <pane ySplit="5" topLeftCell="A6" activePane="bottomLeft" state="frozen"/>
      <selection pane="bottomLeft" activeCell="F32" sqref="F32"/>
    </sheetView>
  </sheetViews>
  <sheetFormatPr baseColWidth="10" defaultColWidth="11.3984375" defaultRowHeight="14.25"/>
  <cols>
    <col min="1" max="1" width="5.73046875" style="3" customWidth="1"/>
    <col min="2" max="2" width="38.73046875" style="1" customWidth="1"/>
    <col min="3" max="3" width="33.73046875" style="1" customWidth="1"/>
    <col min="4" max="4" width="73.73046875" style="1" customWidth="1"/>
    <col min="5" max="5" width="12.73046875" style="3" customWidth="1"/>
    <col min="6" max="6" width="12.73046875" style="19" customWidth="1"/>
    <col min="7" max="7" width="26.73046875" style="1" customWidth="1"/>
    <col min="8" max="8" width="1.73046875" style="2" customWidth="1"/>
    <col min="9" max="10" width="12.73046875" style="2" customWidth="1"/>
    <col min="11" max="11" width="26.73046875" style="2" customWidth="1"/>
    <col min="12" max="12" width="1.73046875" style="2" customWidth="1"/>
    <col min="13" max="13" width="11.3984375" style="2"/>
    <col min="14" max="14" width="12.59765625" style="2" bestFit="1" customWidth="1"/>
    <col min="15" max="15" width="26.73046875" style="2" customWidth="1"/>
    <col min="16" max="16384" width="11.3984375" style="2"/>
  </cols>
  <sheetData>
    <row r="1" spans="1:15" ht="14.65" thickBot="1">
      <c r="E1" s="1"/>
      <c r="F1" s="1"/>
    </row>
    <row r="2" spans="1:15" s="1" customFormat="1" ht="29.25" customHeight="1" thickBot="1">
      <c r="A2" s="550" t="s">
        <v>280</v>
      </c>
      <c r="B2" s="551"/>
      <c r="C2" s="551"/>
      <c r="D2" s="551"/>
      <c r="E2" s="551"/>
      <c r="F2" s="551"/>
      <c r="G2" s="552"/>
    </row>
    <row r="3" spans="1:15" s="1" customFormat="1" ht="6" customHeight="1" thickBot="1">
      <c r="A3" s="64"/>
      <c r="B3" s="64"/>
      <c r="C3" s="64"/>
      <c r="D3" s="64"/>
      <c r="E3" s="64"/>
      <c r="F3" s="23"/>
      <c r="G3" s="64"/>
      <c r="I3" s="64"/>
      <c r="J3" s="23"/>
      <c r="K3" s="64"/>
    </row>
    <row r="4" spans="1:15" ht="36.75" customHeight="1" thickBot="1">
      <c r="A4" s="545" t="s">
        <v>163</v>
      </c>
      <c r="B4" s="546"/>
      <c r="C4" s="553" t="s">
        <v>105</v>
      </c>
      <c r="D4" s="549"/>
      <c r="E4" s="547" t="str">
        <f>+Centro!E4</f>
        <v>Curso X</v>
      </c>
      <c r="F4" s="548"/>
      <c r="G4" s="549"/>
      <c r="I4" s="547" t="str">
        <f>+Centro!I4</f>
        <v>Curso X+1</v>
      </c>
      <c r="J4" s="548"/>
      <c r="K4" s="549"/>
      <c r="M4" s="547" t="str">
        <f>+Centro!M4</f>
        <v>Curso X+2</v>
      </c>
      <c r="N4" s="548"/>
      <c r="O4" s="549"/>
    </row>
    <row r="5" spans="1:15" ht="39" customHeight="1" thickBot="1">
      <c r="A5" s="200" t="s">
        <v>164</v>
      </c>
      <c r="B5" s="200" t="s">
        <v>96</v>
      </c>
      <c r="C5" s="200" t="s">
        <v>106</v>
      </c>
      <c r="D5" s="441" t="s">
        <v>599</v>
      </c>
      <c r="E5" s="441" t="s">
        <v>1</v>
      </c>
      <c r="F5" s="442" t="s">
        <v>2</v>
      </c>
      <c r="G5" s="61" t="s">
        <v>290</v>
      </c>
      <c r="I5" s="441" t="s">
        <v>1</v>
      </c>
      <c r="J5" s="442" t="s">
        <v>2</v>
      </c>
      <c r="K5" s="61" t="s">
        <v>290</v>
      </c>
      <c r="M5" s="441" t="s">
        <v>1</v>
      </c>
      <c r="N5" s="442" t="s">
        <v>2</v>
      </c>
      <c r="O5" s="61" t="s">
        <v>290</v>
      </c>
    </row>
    <row r="6" spans="1:15" s="52" customFormat="1" ht="18.75" customHeight="1">
      <c r="A6" s="30" t="s">
        <v>0</v>
      </c>
      <c r="B6" s="31"/>
      <c r="C6" s="31"/>
      <c r="D6" s="443"/>
      <c r="E6" s="444"/>
      <c r="F6" s="444"/>
      <c r="G6" s="33"/>
      <c r="I6" s="444"/>
      <c r="J6" s="444"/>
      <c r="K6" s="33"/>
      <c r="M6" s="444"/>
      <c r="N6" s="444"/>
      <c r="O6" s="33"/>
    </row>
    <row r="7" spans="1:15" ht="52.5">
      <c r="A7" s="104" t="s">
        <v>186</v>
      </c>
      <c r="B7" s="96" t="s">
        <v>327</v>
      </c>
      <c r="C7" s="96" t="s">
        <v>357</v>
      </c>
      <c r="D7" s="513" t="s">
        <v>474</v>
      </c>
      <c r="E7" s="445"/>
      <c r="F7" s="446">
        <v>49</v>
      </c>
      <c r="G7" s="87" t="str">
        <f>+IF(AND(ISBLANK(E7),ISBLANK(F7)),"Introducir Meta e Resultado",IF(ISBLANK(E7),"Introducir Meta",IF(ISBLANK(F7),"Introducir Resultado",IF(F7&gt;=E7,"Meta Conseguida","Meta Non Conseguida"))))</f>
        <v>Introducir Meta</v>
      </c>
      <c r="I7" s="445"/>
      <c r="J7" s="446"/>
      <c r="K7" s="87" t="str">
        <f>+IF(AND(ISBLANK(I7),ISBLANK(J7)),"Introducir Meta e Resultado",IF(ISBLANK(I7),"Introducir Meta",IF(ISBLANK(J7),"Introducir Resultado",IF(J7&gt;=I7,"Meta Conseguida","Meta Non Conseguida"))))</f>
        <v>Introducir Meta e Resultado</v>
      </c>
      <c r="M7" s="445"/>
      <c r="N7" s="446"/>
      <c r="O7" s="87" t="str">
        <f>+IF(AND(ISBLANK(M7),ISBLANK(N7)),"Introducir Meta e Resultado",IF(ISBLANK(M7),"Introducir Meta",IF(ISBLANK(N7),"Introducir Resultado",IF(N7&gt;=M7,"Meta Conseguida","Meta Non Conseguida"))))</f>
        <v>Introducir Meta e Resultado</v>
      </c>
    </row>
    <row r="8" spans="1:15" ht="36">
      <c r="A8" s="108" t="s">
        <v>3</v>
      </c>
      <c r="B8" s="65" t="s">
        <v>83</v>
      </c>
      <c r="C8" s="65" t="s">
        <v>4</v>
      </c>
      <c r="D8" s="447" t="s">
        <v>386</v>
      </c>
      <c r="E8" s="184">
        <f>+COUNTA(E9:E10)</f>
        <v>0</v>
      </c>
      <c r="F8" s="433">
        <f>+COUNTIF(G9:G10,"Meta Conseguida")</f>
        <v>0</v>
      </c>
      <c r="G8" s="90" t="str">
        <f>+IF(F8=0,"Ningunha Meta Alcanzada",IF(F8&gt;=E8,"Meta Totalmente Alcanzada",IF(F8&gt;0,"Meta Parcialmente Alcanzada")))</f>
        <v>Ningunha Meta Alcanzada</v>
      </c>
      <c r="H8" s="341"/>
      <c r="I8" s="184">
        <f>+COUNTA(I9:I10)</f>
        <v>0</v>
      </c>
      <c r="J8" s="433">
        <f>+COUNTIF(K9:K10,"Meta Conseguida")</f>
        <v>0</v>
      </c>
      <c r="K8" s="90" t="str">
        <f>+IF(J8=0,"Ningunha Meta Alcanzada",IF(J8&gt;=I8,"Meta Totalmente Alcanzada",IF(J8&gt;0,"Meta Parcialmente Alcanzada")))</f>
        <v>Ningunha Meta Alcanzada</v>
      </c>
      <c r="M8" s="184">
        <f>+COUNTA(M9:M10)</f>
        <v>0</v>
      </c>
      <c r="N8" s="433">
        <f>+COUNTIF(O9:O10,"Meta Conseguida")</f>
        <v>0</v>
      </c>
      <c r="O8" s="90" t="str">
        <f>+IF(N8=0,"Ningunha Meta Alcanzada",IF(N8&gt;=M8,"Meta Totalmente Alcanzada",IF(N8&gt;0,"Meta Parcialmente Alcanzada")))</f>
        <v>Ningunha Meta Alcanzada</v>
      </c>
    </row>
    <row r="9" spans="1:15" ht="65.650000000000006">
      <c r="A9" s="58" t="s">
        <v>78</v>
      </c>
      <c r="B9" s="67" t="s">
        <v>364</v>
      </c>
      <c r="C9" s="67" t="s">
        <v>4</v>
      </c>
      <c r="D9" s="448" t="s">
        <v>475</v>
      </c>
      <c r="E9" s="449"/>
      <c r="F9" s="450">
        <v>0</v>
      </c>
      <c r="G9" s="88" t="str">
        <f t="shared" ref="G9:G10" si="0">+IF(AND(ISBLANK(E9),ISBLANK(F9)),"Introducir Meta e Resultado",IF(ISBLANK(E9),"Introducir Meta",IF(ISBLANK(F9),"Introducir Resultado",IF(F9&gt;=E9,"Meta Conseguida","Meta Non Conseguida"))))</f>
        <v>Introducir Meta</v>
      </c>
      <c r="I9" s="449"/>
      <c r="J9" s="450"/>
      <c r="K9" s="88" t="str">
        <f t="shared" ref="K9:K10" si="1">+IF(AND(ISBLANK(I9),ISBLANK(J9)),"Introducir Meta e Resultado",IF(ISBLANK(I9),"Introducir Meta",IF(ISBLANK(J9),"Introducir Resultado",IF(J9&gt;=I9,"Meta Conseguida","Meta Non Conseguida"))))</f>
        <v>Introducir Meta e Resultado</v>
      </c>
      <c r="M9" s="449"/>
      <c r="N9" s="450"/>
      <c r="O9" s="88" t="str">
        <f t="shared" ref="O9:O10" si="2">+IF(AND(ISBLANK(M9),ISBLANK(N9)),"Introducir Meta e Resultado",IF(ISBLANK(M9),"Introducir Meta",IF(ISBLANK(N9),"Introducir Resultado",IF(N9&gt;=M9,"Meta Conseguida","Meta Non Conseguida"))))</f>
        <v>Introducir Meta e Resultado</v>
      </c>
    </row>
    <row r="10" spans="1:15" ht="52.5">
      <c r="A10" s="59" t="s">
        <v>79</v>
      </c>
      <c r="B10" s="66" t="s">
        <v>195</v>
      </c>
      <c r="C10" s="66" t="s">
        <v>4</v>
      </c>
      <c r="D10" s="451" t="s">
        <v>365</v>
      </c>
      <c r="E10" s="452"/>
      <c r="F10" s="437">
        <f>+IFERROR(F$9/F$87,0)</f>
        <v>0</v>
      </c>
      <c r="G10" s="89" t="str">
        <f t="shared" si="0"/>
        <v>Introducir Meta</v>
      </c>
      <c r="I10" s="452"/>
      <c r="J10" s="437">
        <f>+IFERROR(J$9/J$87,0)</f>
        <v>0</v>
      </c>
      <c r="K10" s="89" t="str">
        <f t="shared" si="1"/>
        <v>Introducir Meta</v>
      </c>
      <c r="M10" s="452"/>
      <c r="N10" s="437">
        <f>+IFERROR(N$9/N$87,0)</f>
        <v>0</v>
      </c>
      <c r="O10" s="89" t="str">
        <f t="shared" si="2"/>
        <v>Introducir Meta</v>
      </c>
    </row>
    <row r="11" spans="1:15" ht="26.25">
      <c r="A11" s="104" t="s">
        <v>5</v>
      </c>
      <c r="B11" s="96" t="s">
        <v>80</v>
      </c>
      <c r="C11" s="96" t="s">
        <v>216</v>
      </c>
      <c r="D11" s="453" t="s">
        <v>387</v>
      </c>
      <c r="E11" s="438">
        <f>+F11+COUNTIF(G$7:G$10,"Meta non Conseguida")+COUNTIF(G$12:G$102,"Meta non Conseguida")</f>
        <v>0</v>
      </c>
      <c r="F11" s="439">
        <f>+COUNTIF(G$6:G$10,"Meta Conseguida")+COUNTIF(G$12:G$102,"Meta Conseguida")</f>
        <v>0</v>
      </c>
      <c r="G11" s="440" t="str">
        <f>+IFERROR(F11/E11,"Introducir Meta")</f>
        <v>Introducir Meta</v>
      </c>
      <c r="I11" s="438">
        <f>+J11+COUNTIF(K$7:K$10,"Meta non Conseguida")+COUNTIF(K$12:K$102,"Meta non Conseguida")</f>
        <v>0</v>
      </c>
      <c r="J11" s="439">
        <f>+COUNTIF(K$6:K$10,"Meta Conseguida")+COUNTIF(K$12:K$102,"Meta Conseguida")</f>
        <v>0</v>
      </c>
      <c r="K11" s="440" t="str">
        <f>+IFERROR(J11/I11,"Introducir Meta")</f>
        <v>Introducir Meta</v>
      </c>
      <c r="M11" s="438">
        <f>+N11+COUNTIF(O$7:O$10,"Meta non Conseguida")+COUNTIF(O$12:O$102,"Meta non Conseguida")</f>
        <v>0</v>
      </c>
      <c r="N11" s="439">
        <f>+COUNTIF(O$6:O$10,"Meta Conseguida")+COUNTIF(O$12:O$102,"Meta Conseguida")</f>
        <v>0</v>
      </c>
      <c r="O11" s="440" t="str">
        <f>+IFERROR(N11/M11,"Introducir Meta")</f>
        <v>Introducir Meta</v>
      </c>
    </row>
    <row r="12" spans="1:15" ht="36">
      <c r="A12" s="108" t="s">
        <v>77</v>
      </c>
      <c r="B12" s="65" t="s">
        <v>388</v>
      </c>
      <c r="C12" s="65" t="s">
        <v>7</v>
      </c>
      <c r="D12" s="447" t="s">
        <v>389</v>
      </c>
      <c r="E12" s="184">
        <f>+COUNTA(E13:E14)</f>
        <v>0</v>
      </c>
      <c r="F12" s="433">
        <f>+COUNTIF(G13:G14,"Meta Conseguida")</f>
        <v>0</v>
      </c>
      <c r="G12" s="90" t="str">
        <f>+IF(F12=0,"Ningunha Meta Alcanzada",IF(F12&gt;=E12,"Meta Totalmente Alcanzada",IF(F12&gt;0,"Meta Parcialmente Alcanzada")))</f>
        <v>Ningunha Meta Alcanzada</v>
      </c>
      <c r="H12" s="341"/>
      <c r="I12" s="184">
        <f>+COUNTA(I13:I14)</f>
        <v>0</v>
      </c>
      <c r="J12" s="433">
        <f>+COUNTIF(K13:K14,"Meta Conseguida")</f>
        <v>0</v>
      </c>
      <c r="K12" s="90" t="str">
        <f>+IF(J12=0,"Ningunha Meta Alcanzada",IF(J12&gt;=I12,"Meta Totalmente Alcanzada",IF(J12&gt;0,"Meta Parcialmente Alcanzada")))</f>
        <v>Ningunha Meta Alcanzada</v>
      </c>
      <c r="M12" s="184">
        <f>+COUNTA(M13:M14)</f>
        <v>0</v>
      </c>
      <c r="N12" s="433">
        <f>+COUNTIF(O13:O14,"Meta Conseguida")</f>
        <v>0</v>
      </c>
      <c r="O12" s="90" t="str">
        <f>+IF(N12=0,"Ningunha Meta Alcanzada",IF(N12&gt;=M12,"Meta Totalmente Alcanzada",IF(N12&gt;0,"Meta Parcialmente Alcanzada")))</f>
        <v>Ningunha Meta Alcanzada</v>
      </c>
    </row>
    <row r="13" spans="1:15" ht="52.5">
      <c r="A13" s="58" t="s">
        <v>192</v>
      </c>
      <c r="B13" s="67" t="s">
        <v>196</v>
      </c>
      <c r="C13" s="67" t="s">
        <v>7</v>
      </c>
      <c r="D13" s="448" t="s">
        <v>555</v>
      </c>
      <c r="E13" s="449"/>
      <c r="F13" s="450">
        <v>7</v>
      </c>
      <c r="G13" s="88" t="str">
        <f t="shared" ref="G13:G14" si="3">+IF(AND(ISBLANK(E13),ISBLANK(F13)),"Introducir Meta e Resultado",IF(ISBLANK(E13),"Introducir Meta",IF(ISBLANK(F13),"Introducir Resultado",IF(F13&gt;=E13,"Meta Conseguida","Meta Non Conseguida"))))</f>
        <v>Introducir Meta</v>
      </c>
      <c r="I13" s="449"/>
      <c r="J13" s="450"/>
      <c r="K13" s="88" t="str">
        <f t="shared" ref="K13:K14" si="4">+IF(AND(ISBLANK(I13),ISBLANK(J13)),"Introducir Meta e Resultado",IF(ISBLANK(I13),"Introducir Meta",IF(ISBLANK(J13),"Introducir Resultado",IF(J13&gt;=I13,"Meta Conseguida","Meta Non Conseguida"))))</f>
        <v>Introducir Meta e Resultado</v>
      </c>
      <c r="M13" s="449"/>
      <c r="N13" s="450"/>
      <c r="O13" s="88" t="str">
        <f t="shared" ref="O13:O14" si="5">+IF(AND(ISBLANK(M13),ISBLANK(N13)),"Introducir Meta e Resultado",IF(ISBLANK(M13),"Introducir Meta",IF(ISBLANK(N13),"Introducir Resultado",IF(N13&gt;=M13,"Meta Conseguida","Meta Non Conseguida"))))</f>
        <v>Introducir Meta e Resultado</v>
      </c>
    </row>
    <row r="14" spans="1:15" ht="39.4">
      <c r="A14" s="59" t="s">
        <v>390</v>
      </c>
      <c r="B14" s="66" t="s">
        <v>121</v>
      </c>
      <c r="C14" s="66" t="s">
        <v>7</v>
      </c>
      <c r="D14" s="451" t="s">
        <v>391</v>
      </c>
      <c r="E14" s="452"/>
      <c r="F14" s="436">
        <f>+IFERROR(F$13/F$88,0)</f>
        <v>0.2</v>
      </c>
      <c r="G14" s="89" t="str">
        <f t="shared" si="3"/>
        <v>Introducir Meta</v>
      </c>
      <c r="I14" s="452"/>
      <c r="J14" s="436">
        <f>+IFERROR(J$13/J$88,0)</f>
        <v>0</v>
      </c>
      <c r="K14" s="89" t="str">
        <f t="shared" si="4"/>
        <v>Introducir Meta</v>
      </c>
      <c r="M14" s="452"/>
      <c r="N14" s="436">
        <f>+IFERROR(N$13/N$88,0)</f>
        <v>0</v>
      </c>
      <c r="O14" s="89" t="str">
        <f t="shared" si="5"/>
        <v>Introducir Meta</v>
      </c>
    </row>
    <row r="15" spans="1:15" ht="26.25">
      <c r="A15" s="104" t="s">
        <v>418</v>
      </c>
      <c r="B15" s="96" t="s">
        <v>419</v>
      </c>
      <c r="C15" s="96" t="s">
        <v>7</v>
      </c>
      <c r="D15" s="454" t="s">
        <v>420</v>
      </c>
      <c r="E15" s="455" t="s">
        <v>184</v>
      </c>
      <c r="F15" s="517">
        <v>8.5714285714285715E-2</v>
      </c>
      <c r="G15" s="90" t="str">
        <f>+IF(ISBLANK(F15),"Introducir Resultado","Resultado Introducido")</f>
        <v>Resultado Introducido</v>
      </c>
      <c r="I15" s="422" t="s">
        <v>184</v>
      </c>
      <c r="J15" s="456"/>
      <c r="K15" s="90" t="str">
        <f>+IF(ISBLANK(J15),"Introducir Resultado","Resultado Introducido")</f>
        <v>Introducir Resultado</v>
      </c>
      <c r="M15" s="422" t="s">
        <v>184</v>
      </c>
      <c r="N15" s="456"/>
      <c r="O15" s="90" t="str">
        <f>+IF(ISBLANK(N15),"Introducir Resultado","Resultado Introducido")</f>
        <v>Introducir Resultado</v>
      </c>
    </row>
    <row r="16" spans="1:15" s="198" customFormat="1" ht="36">
      <c r="A16" s="108" t="s">
        <v>8</v>
      </c>
      <c r="B16" s="65" t="s">
        <v>122</v>
      </c>
      <c r="C16" s="65" t="s">
        <v>7</v>
      </c>
      <c r="D16" s="447" t="s">
        <v>392</v>
      </c>
      <c r="E16" s="434">
        <f>+COUNTA(E17:E18)</f>
        <v>0</v>
      </c>
      <c r="F16" s="435">
        <f>+COUNTIF(G17:G18,"Meta Conseguida")</f>
        <v>0</v>
      </c>
      <c r="G16" s="90" t="str">
        <f>+IF(F16=0,"Ningunha Meta Alcanzada",IF(F16&gt;=E16,"Meta Totalmente Alcanzada",IF(F16&gt;0,"Meta Parcialmente Alcanzada")))</f>
        <v>Ningunha Meta Alcanzada</v>
      </c>
      <c r="H16" s="341"/>
      <c r="I16" s="434">
        <f>+COUNTA(I17:I18)</f>
        <v>0</v>
      </c>
      <c r="J16" s="435">
        <f>+COUNTIF(K17:K18,"Meta Conseguida")</f>
        <v>0</v>
      </c>
      <c r="K16" s="90" t="str">
        <f>+IF(J16=0,"Ningunha Meta Alcanzada",IF(J16&gt;=I16,"Meta Totalmente Alcanzada",IF(J16&gt;0,"Meta Parcialmente Alcanzada")))</f>
        <v>Ningunha Meta Alcanzada</v>
      </c>
      <c r="L16" s="2"/>
      <c r="M16" s="434">
        <f>+COUNTA(M17:M18)</f>
        <v>0</v>
      </c>
      <c r="N16" s="435">
        <f>+COUNTIF(O17:O18,"Meta Conseguida")</f>
        <v>0</v>
      </c>
      <c r="O16" s="90" t="str">
        <f>+IF(N16=0,"Ningunha Meta Alcanzada",IF(N16&gt;=M16,"Meta Totalmente Alcanzada",IF(N16&gt;0,"Meta Parcialmente Alcanzada")))</f>
        <v>Ningunha Meta Alcanzada</v>
      </c>
    </row>
    <row r="17" spans="1:15" s="198" customFormat="1" ht="52.5">
      <c r="A17" s="58" t="s">
        <v>81</v>
      </c>
      <c r="B17" s="67" t="s">
        <v>243</v>
      </c>
      <c r="C17" s="67" t="s">
        <v>7</v>
      </c>
      <c r="D17" s="457" t="s">
        <v>556</v>
      </c>
      <c r="E17" s="449"/>
      <c r="F17" s="450">
        <v>10</v>
      </c>
      <c r="G17" s="88" t="str">
        <f t="shared" ref="G17:G18" si="6">+IF(AND(ISBLANK(E17),ISBLANK(F17)),"Introducir Meta e Resultado",IF(ISBLANK(E17),"Introducir Meta",IF(ISBLANK(F17),"Introducir Resultado",IF(F17&gt;=E17,"Meta Conseguida","Meta Non Conseguida"))))</f>
        <v>Introducir Meta</v>
      </c>
      <c r="H17" s="2"/>
      <c r="I17" s="449"/>
      <c r="J17" s="450"/>
      <c r="K17" s="88" t="str">
        <f t="shared" ref="K17:K18" si="7">+IF(AND(ISBLANK(I17),ISBLANK(J17)),"Introducir Meta e Resultado",IF(ISBLANK(I17),"Introducir Meta",IF(ISBLANK(J17),"Introducir Resultado",IF(J17&gt;=I17,"Meta Conseguida","Meta Non Conseguida"))))</f>
        <v>Introducir Meta e Resultado</v>
      </c>
      <c r="L17" s="341"/>
      <c r="M17" s="449"/>
      <c r="N17" s="450"/>
      <c r="O17" s="88" t="str">
        <f t="shared" ref="O17:O18" si="8">+IF(AND(ISBLANK(M17),ISBLANK(N17)),"Introducir Meta e Resultado",IF(ISBLANK(M17),"Introducir Meta",IF(ISBLANK(N17),"Introducir Resultado",IF(N17&gt;=M17,"Meta Conseguida","Meta Non Conseguida"))))</f>
        <v>Introducir Meta e Resultado</v>
      </c>
    </row>
    <row r="18" spans="1:15" ht="39.4">
      <c r="A18" s="58" t="s">
        <v>82</v>
      </c>
      <c r="B18" s="67" t="s">
        <v>244</v>
      </c>
      <c r="C18" s="67" t="s">
        <v>7</v>
      </c>
      <c r="D18" s="457" t="s">
        <v>421</v>
      </c>
      <c r="E18" s="458"/>
      <c r="F18" s="432">
        <f>+IFERROR(F$17/F$88,0)</f>
        <v>0.2857142857142857</v>
      </c>
      <c r="G18" s="88" t="str">
        <f t="shared" si="6"/>
        <v>Introducir Meta</v>
      </c>
      <c r="H18" s="341"/>
      <c r="I18" s="458"/>
      <c r="J18" s="432">
        <f>+IFERROR(J$17/J$88,0)</f>
        <v>0</v>
      </c>
      <c r="K18" s="88" t="str">
        <f t="shared" si="7"/>
        <v>Introducir Meta</v>
      </c>
      <c r="L18" s="341"/>
      <c r="M18" s="458"/>
      <c r="N18" s="432">
        <f>+IFERROR(N$17/N$88,0)</f>
        <v>0</v>
      </c>
      <c r="O18" s="88" t="str">
        <f t="shared" si="8"/>
        <v>Introducir Meta</v>
      </c>
    </row>
    <row r="19" spans="1:15" ht="39.4">
      <c r="A19" s="59" t="s">
        <v>193</v>
      </c>
      <c r="B19" s="66" t="s">
        <v>162</v>
      </c>
      <c r="C19" s="66" t="s">
        <v>7</v>
      </c>
      <c r="D19" s="459" t="s">
        <v>245</v>
      </c>
      <c r="E19" s="460" t="s">
        <v>184</v>
      </c>
      <c r="F19" s="461" t="s">
        <v>184</v>
      </c>
      <c r="G19" s="199" t="s">
        <v>184</v>
      </c>
      <c r="I19" s="460" t="s">
        <v>184</v>
      </c>
      <c r="J19" s="461" t="s">
        <v>184</v>
      </c>
      <c r="K19" s="199" t="s">
        <v>184</v>
      </c>
      <c r="M19" s="460" t="s">
        <v>184</v>
      </c>
      <c r="N19" s="461" t="s">
        <v>184</v>
      </c>
      <c r="O19" s="199" t="s">
        <v>184</v>
      </c>
    </row>
    <row r="20" spans="1:15" ht="36">
      <c r="A20" s="108" t="s">
        <v>10</v>
      </c>
      <c r="B20" s="99" t="s">
        <v>84</v>
      </c>
      <c r="C20" s="99" t="s">
        <v>7</v>
      </c>
      <c r="D20" s="447" t="s">
        <v>393</v>
      </c>
      <c r="E20" s="184">
        <f>+COUNTA(E21:E22)</f>
        <v>0</v>
      </c>
      <c r="F20" s="433">
        <f>+COUNTIF(G21:G22,"Meta Conseguida")</f>
        <v>0</v>
      </c>
      <c r="G20" s="87" t="str">
        <f>+IF(F20=0,"Ningunha Meta Alcanzada",IF(F20&gt;=E20,"Meta Totalmente Alcanzada",IF(F20&gt;0,"Meta Parcialmente Alcanzada")))</f>
        <v>Ningunha Meta Alcanzada</v>
      </c>
      <c r="H20" s="341"/>
      <c r="I20" s="184">
        <f>+COUNTA(I21:I22)</f>
        <v>0</v>
      </c>
      <c r="J20" s="433">
        <f>+COUNTIF(K21:K22,"Meta Conseguida")</f>
        <v>0</v>
      </c>
      <c r="K20" s="87" t="str">
        <f>+IF(J20=0,"Ningunha Meta Alcanzada",IF(J20&gt;=I20,"Meta Totalmente Alcanzada",IF(J20&gt;0,"Meta Parcialmente Alcanzada")))</f>
        <v>Ningunha Meta Alcanzada</v>
      </c>
      <c r="M20" s="184">
        <f>+COUNTA(M21:M22)</f>
        <v>0</v>
      </c>
      <c r="N20" s="433">
        <f>+COUNTIF(O21:O22,"Meta Conseguida")</f>
        <v>0</v>
      </c>
      <c r="O20" s="87" t="str">
        <f>+IF(N20=0,"Ningunha Meta Alcanzada",IF(N20&gt;=M20,"Meta Totalmente Alcanzada",IF(N20&gt;0,"Meta Parcialmente Alcanzada")))</f>
        <v>Ningunha Meta Alcanzada</v>
      </c>
    </row>
    <row r="21" spans="1:15" ht="52.5">
      <c r="A21" s="58" t="s">
        <v>85</v>
      </c>
      <c r="B21" s="67" t="s">
        <v>197</v>
      </c>
      <c r="C21" s="67" t="s">
        <v>7</v>
      </c>
      <c r="D21" s="448" t="s">
        <v>557</v>
      </c>
      <c r="E21" s="449"/>
      <c r="F21" s="450">
        <v>2</v>
      </c>
      <c r="G21" s="88" t="str">
        <f t="shared" ref="G21:G22" si="9">+IF(AND(ISBLANK(E21),ISBLANK(F21)),"Introducir Meta e Resultado",IF(ISBLANK(E21),"Introducir Meta",IF(ISBLANK(F21),"Introducir Resultado",IF(F21&gt;=E21,"Meta Conseguida","Meta Non Conseguida"))))</f>
        <v>Introducir Meta</v>
      </c>
      <c r="I21" s="449"/>
      <c r="J21" s="450"/>
      <c r="K21" s="88" t="str">
        <f t="shared" ref="K21:K22" si="10">+IF(AND(ISBLANK(I21),ISBLANK(J21)),"Introducir Meta e Resultado",IF(ISBLANK(I21),"Introducir Meta",IF(ISBLANK(J21),"Introducir Resultado",IF(J21&gt;=I21,"Meta Conseguida","Meta Non Conseguida"))))</f>
        <v>Introducir Meta e Resultado</v>
      </c>
      <c r="M21" s="449"/>
      <c r="N21" s="450"/>
      <c r="O21" s="88" t="str">
        <f t="shared" ref="O21:O22" si="11">+IF(AND(ISBLANK(M21),ISBLANK(N21)),"Introducir Meta e Resultado",IF(ISBLANK(M21),"Introducir Meta",IF(ISBLANK(N21),"Introducir Resultado",IF(N21&gt;=M21,"Meta Conseguida","Meta Non Conseguida"))))</f>
        <v>Introducir Meta e Resultado</v>
      </c>
    </row>
    <row r="22" spans="1:15" ht="39.4">
      <c r="A22" s="59" t="s">
        <v>86</v>
      </c>
      <c r="B22" s="66" t="s">
        <v>198</v>
      </c>
      <c r="C22" s="66" t="s">
        <v>7</v>
      </c>
      <c r="D22" s="451" t="s">
        <v>366</v>
      </c>
      <c r="E22" s="458"/>
      <c r="F22" s="432">
        <f>+IFERROR(F$21/F$88,0)</f>
        <v>5.7142857142857141E-2</v>
      </c>
      <c r="G22" s="89" t="str">
        <f t="shared" si="9"/>
        <v>Introducir Meta</v>
      </c>
      <c r="H22" s="341"/>
      <c r="I22" s="458"/>
      <c r="J22" s="432">
        <f>+IFERROR(J$21/J$88,0)</f>
        <v>0</v>
      </c>
      <c r="K22" s="89" t="str">
        <f t="shared" si="10"/>
        <v>Introducir Meta</v>
      </c>
      <c r="M22" s="458"/>
      <c r="N22" s="432">
        <f>+IFERROR(N$21/N$88,0)</f>
        <v>0</v>
      </c>
      <c r="O22" s="89" t="str">
        <f t="shared" si="11"/>
        <v>Introducir Meta</v>
      </c>
    </row>
    <row r="23" spans="1:15" ht="26.25">
      <c r="A23" s="103" t="s">
        <v>13</v>
      </c>
      <c r="B23" s="109" t="s">
        <v>16</v>
      </c>
      <c r="C23" s="109" t="s">
        <v>17</v>
      </c>
      <c r="D23" s="462" t="s">
        <v>367</v>
      </c>
      <c r="E23" s="463" t="s">
        <v>184</v>
      </c>
      <c r="F23" s="464" t="s">
        <v>184</v>
      </c>
      <c r="G23" s="337" t="s">
        <v>184</v>
      </c>
      <c r="I23" s="463" t="s">
        <v>184</v>
      </c>
      <c r="J23" s="464" t="s">
        <v>184</v>
      </c>
      <c r="K23" s="337" t="s">
        <v>184</v>
      </c>
      <c r="M23" s="463" t="s">
        <v>184</v>
      </c>
      <c r="N23" s="464" t="s">
        <v>184</v>
      </c>
      <c r="O23" s="337" t="s">
        <v>184</v>
      </c>
    </row>
    <row r="24" spans="1:15" ht="36">
      <c r="A24" s="103" t="s">
        <v>14</v>
      </c>
      <c r="B24" s="97" t="s">
        <v>87</v>
      </c>
      <c r="C24" s="97" t="s">
        <v>167</v>
      </c>
      <c r="D24" s="465" t="s">
        <v>394</v>
      </c>
      <c r="E24" s="428">
        <f>+COUNTA(E25:E30)+COUNTA(E32:E33)+COUNTA(E35:E36)</f>
        <v>0</v>
      </c>
      <c r="F24" s="427">
        <f>+COUNTIF(G25:G36,"Meta Conseguida")</f>
        <v>0</v>
      </c>
      <c r="G24" s="90" t="str">
        <f>+IF(F24=0,"Ningunha Meta Alcanzada",IF(F24&gt;=E24,"Meta Totalmente Alcanzada",IF(F24&gt;0,"Meta Parcialmente Alcanzada")))</f>
        <v>Ningunha Meta Alcanzada</v>
      </c>
      <c r="H24" s="336"/>
      <c r="I24" s="428">
        <f>+COUNTA(I25:I30)+COUNTA(I32:I33)+COUNTA(I35:I36)</f>
        <v>0</v>
      </c>
      <c r="J24" s="427">
        <f>+COUNTIF(K25:K36,"Meta Conseguida")</f>
        <v>0</v>
      </c>
      <c r="K24" s="90" t="str">
        <f>+IF(J24=0,"Ningunha Meta Alcanzada",IF(J24&gt;=I24,"Meta Totalmente Alcanzada",IF(J24&gt;0,"Meta Parcialmente Alcanzada")))</f>
        <v>Ningunha Meta Alcanzada</v>
      </c>
      <c r="M24" s="428">
        <f>+COUNTA(M25:M30)+COUNTA(M32:M33)+COUNTA(M35:M36)</f>
        <v>0</v>
      </c>
      <c r="N24" s="427">
        <f>+COUNTIF(O25:O36,"Meta Conseguida")</f>
        <v>0</v>
      </c>
      <c r="O24" s="90" t="str">
        <f>+IF(N24=0,"Ningunha Meta Alcanzada",IF(N24&gt;=M24,"Meta Totalmente Alcanzada",IF(N24&gt;0,"Meta Parcialmente Alcanzada")))</f>
        <v>Ningunha Meta Alcanzada</v>
      </c>
    </row>
    <row r="25" spans="1:15" ht="52.5">
      <c r="A25" s="55" t="s">
        <v>88</v>
      </c>
      <c r="B25" s="91" t="s">
        <v>97</v>
      </c>
      <c r="C25" s="91" t="s">
        <v>167</v>
      </c>
      <c r="D25" s="466" t="s">
        <v>558</v>
      </c>
      <c r="E25" s="458"/>
      <c r="F25" s="467">
        <v>0.71739130434782605</v>
      </c>
      <c r="G25" s="88" t="str">
        <f t="shared" ref="G25" si="12">+IF(AND(ISBLANK(E25),ISBLANK(F25)),"Introducir Meta e Resultado",IF(ISBLANK(E25),"Introducir Meta",IF(ISBLANK(F25),"Introducir Resultado",IF(F25&gt;=E25,"Meta Conseguida","Meta Non Conseguida"))))</f>
        <v>Introducir Meta</v>
      </c>
      <c r="I25" s="458"/>
      <c r="J25" s="467"/>
      <c r="K25" s="88" t="str">
        <f t="shared" ref="K25" si="13">+IF(AND(ISBLANK(I25),ISBLANK(J25)),"Introducir Meta e Resultado",IF(ISBLANK(I25),"Introducir Meta",IF(ISBLANK(J25),"Introducir Resultado",IF(J25&gt;=I25,"Meta Conseguida","Meta Non Conseguida"))))</f>
        <v>Introducir Meta e Resultado</v>
      </c>
      <c r="M25" s="458"/>
      <c r="N25" s="467"/>
      <c r="O25" s="88" t="str">
        <f t="shared" ref="O25" si="14">+IF(AND(ISBLANK(M25),ISBLANK(N25)),"Introducir Meta e Resultado",IF(ISBLANK(M25),"Introducir Meta",IF(ISBLANK(N25),"Introducir Resultado",IF(N25&gt;=M25,"Meta Conseguida","Meta Non Conseguida"))))</f>
        <v>Introducir Meta e Resultado</v>
      </c>
    </row>
    <row r="26" spans="1:15" ht="52.5">
      <c r="A26" s="55" t="s">
        <v>89</v>
      </c>
      <c r="B26" s="91" t="s">
        <v>220</v>
      </c>
      <c r="C26" s="91" t="s">
        <v>167</v>
      </c>
      <c r="D26" s="466" t="s">
        <v>559</v>
      </c>
      <c r="E26" s="468"/>
      <c r="F26" s="467">
        <v>0.157894736842105</v>
      </c>
      <c r="G26" s="88" t="str">
        <f>+IF(AND(ISBLANK(E26),ISBLANK(F26)),"Introducir Meta e Resultado",IF(ISBLANK(E26),"Introducir Meta",IF(ISBLANK(F26),"Introducir Resultado",IF(F26&lt;=E26,"Meta Conseguida","Meta Non Conseguida"))))</f>
        <v>Introducir Meta</v>
      </c>
      <c r="H26" s="336"/>
      <c r="I26" s="468"/>
      <c r="J26" s="467"/>
      <c r="K26" s="88" t="str">
        <f>+IF(AND(ISBLANK(I26),ISBLANK(J26)),"Introducir Meta e Resultado",IF(ISBLANK(I26),"Introducir Meta",IF(ISBLANK(J26),"Introducir Resultado",IF(J26&lt;=I26,"Meta Conseguida","Meta Non Conseguida"))))</f>
        <v>Introducir Meta e Resultado</v>
      </c>
      <c r="M26" s="468"/>
      <c r="N26" s="467"/>
      <c r="O26" s="88" t="str">
        <f>+IF(AND(ISBLANK(M26),ISBLANK(N26)),"Introducir Meta e Resultado",IF(ISBLANK(M26),"Introducir Meta",IF(ISBLANK(N26),"Introducir Resultado",IF(N26&lt;=M26,"Meta Conseguida","Meta Non Conseguida"))))</f>
        <v>Introducir Meta e Resultado</v>
      </c>
    </row>
    <row r="27" spans="1:15" ht="52.5">
      <c r="A27" s="55" t="s">
        <v>90</v>
      </c>
      <c r="B27" s="91" t="s">
        <v>98</v>
      </c>
      <c r="C27" s="91" t="s">
        <v>167</v>
      </c>
      <c r="D27" s="466" t="s">
        <v>558</v>
      </c>
      <c r="E27" s="458"/>
      <c r="F27" s="467">
        <v>0.93209054593874796</v>
      </c>
      <c r="G27" s="88" t="str">
        <f t="shared" ref="G27:G32" si="15">+IF(AND(ISBLANK(E27),ISBLANK(F27)),"Introducir Meta e Resultado",IF(ISBLANK(E27),"Introducir Meta",IF(ISBLANK(F27),"Introducir Resultado",IF(F27&gt;=E27,"Meta Conseguida","Meta Non Conseguida"))))</f>
        <v>Introducir Meta</v>
      </c>
      <c r="I27" s="458"/>
      <c r="J27" s="467"/>
      <c r="K27" s="88" t="str">
        <f t="shared" ref="K27:K30" si="16">+IF(AND(ISBLANK(I27),ISBLANK(J27)),"Introducir Meta e Resultado",IF(ISBLANK(I27),"Introducir Meta",IF(ISBLANK(J27),"Introducir Resultado",IF(J27&gt;=I27,"Meta Conseguida","Meta Non Conseguida"))))</f>
        <v>Introducir Meta e Resultado</v>
      </c>
      <c r="M27" s="458"/>
      <c r="N27" s="467"/>
      <c r="O27" s="88" t="str">
        <f t="shared" ref="O27:O30" si="17">+IF(AND(ISBLANK(M27),ISBLANK(N27)),"Introducir Meta e Resultado",IF(ISBLANK(M27),"Introducir Meta",IF(ISBLANK(N27),"Introducir Resultado",IF(N27&gt;=M27,"Meta Conseguida","Meta Non Conseguida"))))</f>
        <v>Introducir Meta e Resultado</v>
      </c>
    </row>
    <row r="28" spans="1:15" ht="52.5">
      <c r="A28" s="55" t="s">
        <v>91</v>
      </c>
      <c r="B28" s="91" t="s">
        <v>253</v>
      </c>
      <c r="C28" s="91" t="s">
        <v>167</v>
      </c>
      <c r="D28" s="516" t="s">
        <v>560</v>
      </c>
      <c r="E28" s="458"/>
      <c r="F28" s="467">
        <v>0.79154929577464805</v>
      </c>
      <c r="G28" s="88" t="str">
        <f t="shared" si="15"/>
        <v>Introducir Meta</v>
      </c>
      <c r="I28" s="458"/>
      <c r="J28" s="467"/>
      <c r="K28" s="88" t="str">
        <f t="shared" si="16"/>
        <v>Introducir Meta e Resultado</v>
      </c>
      <c r="M28" s="458"/>
      <c r="N28" s="467"/>
      <c r="O28" s="88" t="str">
        <f t="shared" si="17"/>
        <v>Introducir Meta e Resultado</v>
      </c>
    </row>
    <row r="29" spans="1:15" ht="52.5">
      <c r="A29" s="55" t="s">
        <v>92</v>
      </c>
      <c r="B29" s="91" t="s">
        <v>99</v>
      </c>
      <c r="C29" s="91" t="s">
        <v>167</v>
      </c>
      <c r="D29" s="466" t="s">
        <v>561</v>
      </c>
      <c r="E29" s="458"/>
      <c r="F29" s="467">
        <v>0.98943661971830998</v>
      </c>
      <c r="G29" s="88" t="str">
        <f t="shared" si="15"/>
        <v>Introducir Meta</v>
      </c>
      <c r="I29" s="458"/>
      <c r="J29" s="467"/>
      <c r="K29" s="88" t="str">
        <f t="shared" si="16"/>
        <v>Introducir Meta e Resultado</v>
      </c>
      <c r="M29" s="458"/>
      <c r="N29" s="467"/>
      <c r="O29" s="88" t="str">
        <f t="shared" si="17"/>
        <v>Introducir Meta e Resultado</v>
      </c>
    </row>
    <row r="30" spans="1:15" ht="52.5">
      <c r="A30" s="55" t="s">
        <v>93</v>
      </c>
      <c r="B30" s="91" t="s">
        <v>100</v>
      </c>
      <c r="C30" s="91" t="s">
        <v>167</v>
      </c>
      <c r="D30" s="466" t="s">
        <v>562</v>
      </c>
      <c r="E30" s="458"/>
      <c r="F30" s="467">
        <v>0.8</v>
      </c>
      <c r="G30" s="88" t="str">
        <f t="shared" si="15"/>
        <v>Introducir Meta</v>
      </c>
      <c r="I30" s="458"/>
      <c r="J30" s="467"/>
      <c r="K30" s="88" t="str">
        <f t="shared" si="16"/>
        <v>Introducir Meta e Resultado</v>
      </c>
      <c r="M30" s="458"/>
      <c r="N30" s="467"/>
      <c r="O30" s="88" t="str">
        <f t="shared" si="17"/>
        <v>Introducir Meta e Resultado</v>
      </c>
    </row>
    <row r="31" spans="1:15" ht="39.4">
      <c r="A31" s="55" t="s">
        <v>94</v>
      </c>
      <c r="B31" s="91" t="s">
        <v>317</v>
      </c>
      <c r="C31" s="91" t="s">
        <v>167</v>
      </c>
      <c r="D31" s="469" t="s">
        <v>199</v>
      </c>
      <c r="E31" s="470" t="s">
        <v>184</v>
      </c>
      <c r="F31" s="471" t="s">
        <v>184</v>
      </c>
      <c r="G31" s="213" t="s">
        <v>184</v>
      </c>
      <c r="I31" s="470" t="s">
        <v>184</v>
      </c>
      <c r="J31" s="471" t="s">
        <v>184</v>
      </c>
      <c r="K31" s="213" t="s">
        <v>184</v>
      </c>
      <c r="M31" s="470" t="s">
        <v>184</v>
      </c>
      <c r="N31" s="471" t="s">
        <v>184</v>
      </c>
      <c r="O31" s="213" t="s">
        <v>184</v>
      </c>
    </row>
    <row r="32" spans="1:15" ht="26.25">
      <c r="A32" s="55" t="s">
        <v>95</v>
      </c>
      <c r="B32" s="91" t="s">
        <v>368</v>
      </c>
      <c r="C32" s="91" t="s">
        <v>167</v>
      </c>
      <c r="D32" s="466" t="s">
        <v>563</v>
      </c>
      <c r="E32" s="458"/>
      <c r="F32" s="467">
        <f>+MIN(Anexos!$R$206:$R$300)</f>
        <v>0.25</v>
      </c>
      <c r="G32" s="88" t="str">
        <f t="shared" si="15"/>
        <v>Introducir Meta</v>
      </c>
      <c r="I32" s="458"/>
      <c r="J32" s="467">
        <f>+MIN(Anexos!$AR$206:$AR$300)</f>
        <v>0</v>
      </c>
      <c r="K32" s="88" t="str">
        <f t="shared" ref="K32" si="18">+IF(AND(ISBLANK(I32),ISBLANK(J32)),"Introducir Meta e Resultado",IF(ISBLANK(I32),"Introducir Meta",IF(ISBLANK(J32),"Introducir Resultado",IF(J32&gt;=I32,"Meta Conseguida","Meta Non Conseguida"))))</f>
        <v>Introducir Meta</v>
      </c>
      <c r="M32" s="458"/>
      <c r="N32" s="467">
        <f>+MIN(Anexos!$BR$206:$BR$300)</f>
        <v>0</v>
      </c>
      <c r="O32" s="88" t="str">
        <f t="shared" ref="O32:O33" si="19">+IF(AND(ISBLANK(M32),ISBLANK(N32)),"Introducir Meta e Resultado",IF(ISBLANK(M32),"Introducir Meta",IF(ISBLANK(N32),"Introducir Resultado",IF(N32&gt;=M32,"Meta Conseguida","Meta Non Conseguida"))))</f>
        <v>Introducir Meta</v>
      </c>
    </row>
    <row r="33" spans="1:15" ht="52.5">
      <c r="A33" s="55" t="s">
        <v>176</v>
      </c>
      <c r="B33" s="91" t="s">
        <v>550</v>
      </c>
      <c r="C33" s="91" t="s">
        <v>167</v>
      </c>
      <c r="D33" s="466" t="s">
        <v>551</v>
      </c>
      <c r="E33" s="472"/>
      <c r="F33" s="528">
        <f>Anexos!$V$203</f>
        <v>1</v>
      </c>
      <c r="G33" s="88" t="str">
        <f>+IF(AND(ISBLANK(E33),ISBLANK(F33)),"Introducir Meta e Resultado",IF(ISBLANK(E33),"Introducir Meta",IF(ISBLANK(F33),"Introducir Resultado",IF(F33&gt;=E33,"Meta Conseguida","Meta Non Conseguida"))))</f>
        <v>Introducir Meta</v>
      </c>
      <c r="H33" s="336"/>
      <c r="I33" s="472"/>
      <c r="J33" s="528">
        <f>Anexos!$AV$203</f>
        <v>0</v>
      </c>
      <c r="K33" s="88" t="str">
        <f>+IF(AND(ISBLANK(I33),ISBLANK(J33)),"Introducir Meta e Resultado",IF(ISBLANK(I33),"Introducir Meta",IF(ISBLANK(J33),"Introducir Resultado",IF(J33&gt;=I33,"Meta Conseguida","Meta Non Conseguida"))))</f>
        <v>Introducir Meta</v>
      </c>
      <c r="M33" s="472"/>
      <c r="N33" s="528">
        <f>Anexos!$BV$203</f>
        <v>0</v>
      </c>
      <c r="O33" s="88" t="str">
        <f t="shared" si="19"/>
        <v>Introducir Meta</v>
      </c>
    </row>
    <row r="34" spans="1:15" ht="39.4">
      <c r="A34" s="55" t="s">
        <v>177</v>
      </c>
      <c r="B34" s="91" t="s">
        <v>180</v>
      </c>
      <c r="C34" s="91" t="s">
        <v>167</v>
      </c>
      <c r="D34" s="469" t="s">
        <v>200</v>
      </c>
      <c r="E34" s="470" t="s">
        <v>184</v>
      </c>
      <c r="F34" s="471" t="s">
        <v>184</v>
      </c>
      <c r="G34" s="213" t="s">
        <v>184</v>
      </c>
      <c r="I34" s="470" t="s">
        <v>184</v>
      </c>
      <c r="J34" s="471" t="s">
        <v>184</v>
      </c>
      <c r="K34" s="213" t="s">
        <v>184</v>
      </c>
      <c r="M34" s="470" t="s">
        <v>184</v>
      </c>
      <c r="N34" s="471" t="s">
        <v>184</v>
      </c>
      <c r="O34" s="213" t="s">
        <v>184</v>
      </c>
    </row>
    <row r="35" spans="1:15" ht="26.25">
      <c r="A35" s="55" t="s">
        <v>178</v>
      </c>
      <c r="B35" s="91" t="s">
        <v>369</v>
      </c>
      <c r="C35" s="91" t="s">
        <v>167</v>
      </c>
      <c r="D35" s="466" t="s">
        <v>552</v>
      </c>
      <c r="E35" s="458"/>
      <c r="F35" s="467">
        <f>+MIN(Anexos!$Q$206:$Q$300)</f>
        <v>0.90476190476190499</v>
      </c>
      <c r="G35" s="88" t="str">
        <f>+IF(AND(ISBLANK(E35),ISBLANK(F35)),"Introducir Meta e Resultado",IF(ISBLANK(E35),"Introducir Meta",IF(ISBLANK(F35),"Introducir Resultado",IF(F35&gt;=E35,"Meta Conseguida","Meta Non Conseguida"))))</f>
        <v>Introducir Meta</v>
      </c>
      <c r="H35" s="336"/>
      <c r="I35" s="458"/>
      <c r="J35" s="467">
        <f>+MIN(Anexos!$AQ$206:$AQ$300)</f>
        <v>0</v>
      </c>
      <c r="K35" s="88" t="str">
        <f>+IF(AND(ISBLANK(I35),ISBLANK(J35)),"Introducir Meta e Resultado",IF(ISBLANK(I35),"Introducir Meta",IF(ISBLANK(J35),"Introducir Resultado",IF(J35&gt;=I35,"Meta Conseguida","Meta Non Conseguida"))))</f>
        <v>Introducir Meta</v>
      </c>
      <c r="M35" s="458"/>
      <c r="N35" s="467">
        <f>+MIN(Anexos!$BQ$206:$BQ$300)</f>
        <v>0</v>
      </c>
      <c r="O35" s="88" t="str">
        <f t="shared" ref="O35:O36" si="20">+IF(AND(ISBLANK(M35),ISBLANK(N35)),"Introducir Meta e Resultado",IF(ISBLANK(M35),"Introducir Meta",IF(ISBLANK(N35),"Introducir Resultado",IF(N35&gt;=M35,"Meta Conseguida","Meta Non Conseguida"))))</f>
        <v>Introducir Meta</v>
      </c>
    </row>
    <row r="36" spans="1:15" ht="52.5">
      <c r="A36" s="56" t="s">
        <v>179</v>
      </c>
      <c r="B36" s="92" t="s">
        <v>553</v>
      </c>
      <c r="C36" s="92" t="s">
        <v>167</v>
      </c>
      <c r="D36" s="473" t="s">
        <v>554</v>
      </c>
      <c r="E36" s="472"/>
      <c r="F36" s="528">
        <f>Anexos!$U$203</f>
        <v>1</v>
      </c>
      <c r="G36" s="88" t="str">
        <f>+IF(AND(ISBLANK(E36),ISBLANK(F36)),"Introducir Meta e Resultado",IF(ISBLANK(E36),"Introducir Meta",IF(ISBLANK(F36),"Introducir Resultado",IF(F36&gt;=E36,"Meta Conseguida","Meta Non Conseguida"))))</f>
        <v>Introducir Meta</v>
      </c>
      <c r="H36" s="336"/>
      <c r="I36" s="472"/>
      <c r="J36" s="528">
        <f>Anexos!$AU$203</f>
        <v>0</v>
      </c>
      <c r="K36" s="88" t="str">
        <f>+IF(AND(ISBLANK(I36),ISBLANK(J36)),"Introducir Meta e Resultado",IF(ISBLANK(I36),"Introducir Meta",IF(ISBLANK(J36),"Introducir Resultado",IF(J36&gt;=I36,"Meta Conseguida","Meta Non Conseguida"))))</f>
        <v>Introducir Meta</v>
      </c>
      <c r="M36" s="472"/>
      <c r="N36" s="528">
        <f>Anexos!$BU$203</f>
        <v>0</v>
      </c>
      <c r="O36" s="88" t="str">
        <f t="shared" si="20"/>
        <v>Introducir Meta</v>
      </c>
    </row>
    <row r="37" spans="1:15" ht="36">
      <c r="A37" s="103" t="s">
        <v>15</v>
      </c>
      <c r="B37" s="97" t="s">
        <v>101</v>
      </c>
      <c r="C37" s="97" t="s">
        <v>357</v>
      </c>
      <c r="D37" s="465" t="s">
        <v>395</v>
      </c>
      <c r="E37" s="428">
        <f>+COUNTA(E38:E40)</f>
        <v>0</v>
      </c>
      <c r="F37" s="427">
        <f>+COUNTIF(G38:G40,"Meta Conseguida")</f>
        <v>0</v>
      </c>
      <c r="G37" s="90" t="str">
        <f>+IF(F37=0,"Ningunha Meta Alcanzada",IF(F37&gt;=E37,"Meta Totalmente Alcanzada",IF(F37&gt;0,"Meta Parcialmente Alcanzada")))</f>
        <v>Ningunha Meta Alcanzada</v>
      </c>
      <c r="H37" s="336"/>
      <c r="I37" s="428">
        <f>+COUNTA(I38:I40)</f>
        <v>0</v>
      </c>
      <c r="J37" s="427">
        <f>+COUNTIF(K38:K40,"Meta Conseguida")</f>
        <v>0</v>
      </c>
      <c r="K37" s="90" t="str">
        <f>+IF(J37=0,"Ningunha Meta Alcanzada",IF(J37&gt;=I37,"Meta Totalmente Alcanzada",IF(J37&gt;0,"Meta Parcialmente Alcanzada")))</f>
        <v>Ningunha Meta Alcanzada</v>
      </c>
      <c r="M37" s="428">
        <f>+COUNTA(M38:M40)</f>
        <v>0</v>
      </c>
      <c r="N37" s="427">
        <f>+COUNTIF(O38:O40,"Meta Conseguida")</f>
        <v>0</v>
      </c>
      <c r="O37" s="90" t="str">
        <f>+IF(N37=0,"Ningunha Meta Alcanzada",IF(N37&gt;=M37,"Meta Totalmente Alcanzada",IF(N37&gt;0,"Meta Parcialmente Alcanzada")))</f>
        <v>Ningunha Meta Alcanzada</v>
      </c>
    </row>
    <row r="38" spans="1:15" ht="65.650000000000006">
      <c r="A38" s="55" t="s">
        <v>102</v>
      </c>
      <c r="B38" s="91" t="s">
        <v>187</v>
      </c>
      <c r="C38" s="91" t="s">
        <v>357</v>
      </c>
      <c r="D38" s="466" t="s">
        <v>564</v>
      </c>
      <c r="E38" s="458"/>
      <c r="F38" s="467"/>
      <c r="G38" s="88" t="str">
        <f t="shared" ref="G38:G40" si="21">+IF(AND(ISBLANK(E38),ISBLANK(F38)),"Introducir Meta e Resultado",IF(ISBLANK(E38),"Introducir Meta",IF(ISBLANK(F38),"Introducir Resultado",IF(F38&gt;=E38,"Meta Conseguida","Meta Non Conseguida"))))</f>
        <v>Introducir Meta e Resultado</v>
      </c>
      <c r="I38" s="458"/>
      <c r="J38" s="467"/>
      <c r="K38" s="88" t="str">
        <f t="shared" ref="K38:K40" si="22">+IF(AND(ISBLANK(I38),ISBLANK(J38)),"Introducir Meta e Resultado",IF(ISBLANK(I38),"Introducir Meta",IF(ISBLANK(J38),"Introducir Resultado",IF(J38&gt;=I38,"Meta Conseguida","Meta Non Conseguida"))))</f>
        <v>Introducir Meta e Resultado</v>
      </c>
      <c r="M38" s="458"/>
      <c r="N38" s="467"/>
      <c r="O38" s="88" t="str">
        <f t="shared" ref="O38:O40" si="23">+IF(AND(ISBLANK(M38),ISBLANK(N38)),"Introducir Meta e Resultado",IF(ISBLANK(M38),"Introducir Meta",IF(ISBLANK(N38),"Introducir Resultado",IF(N38&gt;=M38,"Meta Conseguida","Meta Non Conseguida"))))</f>
        <v>Introducir Meta e Resultado</v>
      </c>
    </row>
    <row r="39" spans="1:15" ht="65.650000000000006">
      <c r="A39" s="55" t="s">
        <v>103</v>
      </c>
      <c r="B39" s="91" t="s">
        <v>188</v>
      </c>
      <c r="C39" s="91" t="s">
        <v>357</v>
      </c>
      <c r="D39" s="466" t="s">
        <v>564</v>
      </c>
      <c r="E39" s="458"/>
      <c r="F39" s="467"/>
      <c r="G39" s="88" t="str">
        <f t="shared" si="21"/>
        <v>Introducir Meta e Resultado</v>
      </c>
      <c r="I39" s="458"/>
      <c r="J39" s="467"/>
      <c r="K39" s="88" t="str">
        <f t="shared" si="22"/>
        <v>Introducir Meta e Resultado</v>
      </c>
      <c r="M39" s="458"/>
      <c r="N39" s="467"/>
      <c r="O39" s="88" t="str">
        <f t="shared" si="23"/>
        <v>Introducir Meta e Resultado</v>
      </c>
    </row>
    <row r="40" spans="1:15" ht="65.650000000000006">
      <c r="A40" s="55" t="s">
        <v>104</v>
      </c>
      <c r="B40" s="91" t="s">
        <v>189</v>
      </c>
      <c r="C40" s="91" t="s">
        <v>357</v>
      </c>
      <c r="D40" s="466" t="s">
        <v>565</v>
      </c>
      <c r="E40" s="458"/>
      <c r="F40" s="467"/>
      <c r="G40" s="88" t="str">
        <f t="shared" si="21"/>
        <v>Introducir Meta e Resultado</v>
      </c>
      <c r="I40" s="458"/>
      <c r="J40" s="467"/>
      <c r="K40" s="88" t="str">
        <f t="shared" si="22"/>
        <v>Introducir Meta e Resultado</v>
      </c>
      <c r="M40" s="458"/>
      <c r="N40" s="467"/>
      <c r="O40" s="88" t="str">
        <f t="shared" si="23"/>
        <v>Introducir Meta e Resultado</v>
      </c>
    </row>
    <row r="41" spans="1:15" ht="52.5">
      <c r="A41" s="104" t="s">
        <v>18</v>
      </c>
      <c r="B41" s="105" t="s">
        <v>49</v>
      </c>
      <c r="C41" s="105" t="s">
        <v>167</v>
      </c>
      <c r="D41" s="474" t="s">
        <v>566</v>
      </c>
      <c r="E41" s="475" t="s">
        <v>184</v>
      </c>
      <c r="F41" s="476"/>
      <c r="G41" s="93" t="str">
        <f>+IF(ISBLANK(F41),"Introducir Resultado","Indicador Completado")</f>
        <v>Introducir Resultado</v>
      </c>
      <c r="H41" s="336"/>
      <c r="I41" s="475" t="s">
        <v>184</v>
      </c>
      <c r="J41" s="476"/>
      <c r="K41" s="93" t="str">
        <f>+IF(ISBLANK(J41),"Introducir Resultado","Indicador Completado")</f>
        <v>Introducir Resultado</v>
      </c>
      <c r="M41" s="475" t="s">
        <v>184</v>
      </c>
      <c r="N41" s="476"/>
      <c r="O41" s="93" t="str">
        <f>+IF(ISBLANK(N41),"Introducir Resultado","Indicador Completado")</f>
        <v>Introducir Resultado</v>
      </c>
    </row>
    <row r="42" spans="1:15" ht="26.25">
      <c r="A42" s="104" t="s">
        <v>19</v>
      </c>
      <c r="B42" s="105" t="s">
        <v>139</v>
      </c>
      <c r="C42" s="105" t="s">
        <v>11</v>
      </c>
      <c r="D42" s="477" t="s">
        <v>370</v>
      </c>
      <c r="E42" s="478" t="s">
        <v>184</v>
      </c>
      <c r="F42" s="479" t="s">
        <v>184</v>
      </c>
      <c r="G42" s="188" t="s">
        <v>184</v>
      </c>
      <c r="H42" s="336"/>
      <c r="I42" s="478" t="s">
        <v>184</v>
      </c>
      <c r="J42" s="479" t="s">
        <v>184</v>
      </c>
      <c r="K42" s="188" t="s">
        <v>184</v>
      </c>
      <c r="M42" s="478" t="s">
        <v>184</v>
      </c>
      <c r="N42" s="479" t="s">
        <v>184</v>
      </c>
      <c r="O42" s="188" t="s">
        <v>184</v>
      </c>
    </row>
    <row r="43" spans="1:15" s="52" customFormat="1" ht="18.75" customHeight="1">
      <c r="A43" s="184"/>
      <c r="B43" s="22"/>
      <c r="C43" s="22"/>
      <c r="D43" s="480"/>
      <c r="E43" s="400"/>
      <c r="F43" s="481"/>
      <c r="G43" s="26"/>
      <c r="H43" s="2"/>
      <c r="I43" s="400"/>
      <c r="J43" s="481"/>
      <c r="K43" s="26"/>
      <c r="L43" s="2"/>
      <c r="M43" s="400"/>
      <c r="N43" s="481"/>
      <c r="O43" s="26"/>
    </row>
    <row r="44" spans="1:15" ht="18.75" customHeight="1">
      <c r="A44" s="57" t="s">
        <v>20</v>
      </c>
      <c r="B44" s="36"/>
      <c r="C44" s="36"/>
      <c r="D44" s="482"/>
      <c r="E44" s="403"/>
      <c r="F44" s="403"/>
      <c r="G44" s="38"/>
      <c r="H44" s="52"/>
      <c r="I44" s="403"/>
      <c r="J44" s="403"/>
      <c r="K44" s="38"/>
      <c r="L44" s="52"/>
      <c r="M44" s="403"/>
      <c r="N44" s="403"/>
      <c r="O44" s="38"/>
    </row>
    <row r="45" spans="1:15" ht="17.25" customHeight="1">
      <c r="A45" s="184"/>
      <c r="B45" s="185"/>
      <c r="C45" s="185"/>
      <c r="D45" s="483"/>
      <c r="E45" s="481"/>
      <c r="F45" s="481"/>
      <c r="G45" s="26"/>
      <c r="I45" s="481"/>
      <c r="J45" s="481"/>
      <c r="K45" s="26"/>
      <c r="M45" s="481"/>
      <c r="N45" s="481"/>
      <c r="O45" s="26"/>
    </row>
    <row r="46" spans="1:15" ht="36">
      <c r="A46" s="103" t="s">
        <v>149</v>
      </c>
      <c r="B46" s="97" t="s">
        <v>371</v>
      </c>
      <c r="C46" s="97" t="s">
        <v>54</v>
      </c>
      <c r="D46" s="484" t="s">
        <v>396</v>
      </c>
      <c r="E46" s="426">
        <f>+COUNTA(E47:E51)</f>
        <v>0</v>
      </c>
      <c r="F46" s="427">
        <f>+COUNTIF(G47:G51,"Meta Conseguida")</f>
        <v>0</v>
      </c>
      <c r="G46" s="90" t="str">
        <f>+IF(F46=0,"Ningunha Meta Alcanzada",IF(F46&gt;=E46,"Meta Totalmente Alcanzada",IF(F46&gt;0,"Meta Parcialmente Alcanzada")))</f>
        <v>Ningunha Meta Alcanzada</v>
      </c>
      <c r="H46" s="336"/>
      <c r="I46" s="426">
        <f>+COUNTA(I47:I51)</f>
        <v>0</v>
      </c>
      <c r="J46" s="427">
        <f>+COUNTIF(K47:K51,"Meta Conseguida")</f>
        <v>0</v>
      </c>
      <c r="K46" s="90" t="str">
        <f>+IF(J46=0,"Ningunha Meta Alcanzada",IF(J46&gt;=I46,"Meta Totalmente Alcanzada",IF(J46&gt;0,"Meta Parcialmente Alcanzada")))</f>
        <v>Ningunha Meta Alcanzada</v>
      </c>
      <c r="M46" s="426">
        <f>+COUNTA(M47:M51)</f>
        <v>0</v>
      </c>
      <c r="N46" s="427">
        <f>+COUNTIF(O47:O51,"Meta Conseguida")</f>
        <v>0</v>
      </c>
      <c r="O46" s="90" t="str">
        <f>+IF(N46=0,"Ningunha Meta Alcanzada",IF(N46&gt;=M46,"Meta Totalmente Alcanzada",IF(N46&gt;0,"Meta Parcialmente Alcanzada")))</f>
        <v>Ningunha Meta Alcanzada</v>
      </c>
    </row>
    <row r="47" spans="1:15" ht="78.75">
      <c r="A47" s="58" t="s">
        <v>150</v>
      </c>
      <c r="B47" s="91" t="s">
        <v>228</v>
      </c>
      <c r="C47" s="91" t="s">
        <v>54</v>
      </c>
      <c r="D47" s="485" t="s">
        <v>567</v>
      </c>
      <c r="E47" s="518"/>
      <c r="F47" s="519">
        <v>3.73</v>
      </c>
      <c r="G47" s="88" t="str">
        <f t="shared" ref="G47:G51" si="24">+IF(AND(ISBLANK(E47),ISBLANK(F47)),"Introducir Meta e Resultado",IF(ISBLANK(E47),"Introducir Meta",IF(ISBLANK(F47),"Introducir Resultado",IF(F47&gt;=E47,"Meta Conseguida","Meta Non Conseguida"))))</f>
        <v>Introducir Meta</v>
      </c>
      <c r="H47" s="336"/>
      <c r="I47" s="417"/>
      <c r="J47" s="418"/>
      <c r="K47" s="88" t="str">
        <f t="shared" ref="K47:K51" si="25">+IF(AND(ISBLANK(I47),ISBLANK(J47)),"Introducir Meta e Resultado",IF(ISBLANK(I47),"Introducir Meta",IF(ISBLANK(J47),"Introducir Resultado",IF(J47&gt;=I47,"Meta Conseguida","Meta Non Conseguida"))))</f>
        <v>Introducir Meta e Resultado</v>
      </c>
      <c r="M47" s="417"/>
      <c r="N47" s="418"/>
      <c r="O47" s="88" t="str">
        <f t="shared" ref="O47:O51" si="26">+IF(AND(ISBLANK(M47),ISBLANK(N47)),"Introducir Meta e Resultado",IF(ISBLANK(M47),"Introducir Meta",IF(ISBLANK(N47),"Introducir Resultado",IF(N47&gt;=M47,"Meta Conseguida","Meta Non Conseguida"))))</f>
        <v>Introducir Meta e Resultado</v>
      </c>
    </row>
    <row r="48" spans="1:15" ht="91.9">
      <c r="A48" s="58" t="s">
        <v>151</v>
      </c>
      <c r="B48" s="91" t="s">
        <v>219</v>
      </c>
      <c r="C48" s="91" t="s">
        <v>54</v>
      </c>
      <c r="D48" s="485" t="s">
        <v>568</v>
      </c>
      <c r="E48" s="520"/>
      <c r="F48" s="519">
        <v>4.6195652173913047</v>
      </c>
      <c r="G48" s="88" t="str">
        <f t="shared" si="24"/>
        <v>Introducir Meta</v>
      </c>
      <c r="H48" s="336"/>
      <c r="I48" s="486"/>
      <c r="J48" s="418"/>
      <c r="K48" s="88" t="str">
        <f t="shared" si="25"/>
        <v>Introducir Meta e Resultado</v>
      </c>
      <c r="M48" s="486"/>
      <c r="N48" s="418"/>
      <c r="O48" s="88" t="str">
        <f t="shared" si="26"/>
        <v>Introducir Meta e Resultado</v>
      </c>
    </row>
    <row r="49" spans="1:15" ht="78.75">
      <c r="A49" s="58" t="s">
        <v>152</v>
      </c>
      <c r="B49" s="91" t="s">
        <v>372</v>
      </c>
      <c r="C49" s="91" t="s">
        <v>54</v>
      </c>
      <c r="D49" s="485" t="s">
        <v>569</v>
      </c>
      <c r="E49" s="520"/>
      <c r="F49" s="519">
        <v>3.6024096385542168</v>
      </c>
      <c r="G49" s="88" t="str">
        <f t="shared" si="24"/>
        <v>Introducir Meta</v>
      </c>
      <c r="H49" s="336"/>
      <c r="I49" s="486"/>
      <c r="J49" s="418"/>
      <c r="K49" s="88" t="str">
        <f t="shared" si="25"/>
        <v>Introducir Meta e Resultado</v>
      </c>
      <c r="M49" s="486"/>
      <c r="N49" s="418"/>
      <c r="O49" s="88" t="str">
        <f t="shared" si="26"/>
        <v>Introducir Meta e Resultado</v>
      </c>
    </row>
    <row r="50" spans="1:15" ht="91.9">
      <c r="A50" s="58" t="s">
        <v>153</v>
      </c>
      <c r="B50" s="91" t="s">
        <v>422</v>
      </c>
      <c r="C50" s="91" t="s">
        <v>54</v>
      </c>
      <c r="D50" s="485" t="s">
        <v>570</v>
      </c>
      <c r="E50" s="520"/>
      <c r="F50" s="519">
        <v>4.7333333333333334</v>
      </c>
      <c r="G50" s="88" t="str">
        <f t="shared" ref="G50" si="27">+IF(AND(ISBLANK(E50),ISBLANK(F50)),"Introducir Meta e Resultado",IF(ISBLANK(E50),"Introducir Meta",IF(ISBLANK(F50),"Introducir Resultado",IF(F50&gt;=E50,"Meta Conseguida","Meta Non Conseguida"))))</f>
        <v>Introducir Meta</v>
      </c>
      <c r="H50" s="336"/>
      <c r="I50" s="486"/>
      <c r="J50" s="418"/>
      <c r="K50" s="88" t="str">
        <f t="shared" ref="K50" si="28">+IF(AND(ISBLANK(I50),ISBLANK(J50)),"Introducir Meta e Resultado",IF(ISBLANK(I50),"Introducir Meta",IF(ISBLANK(J50),"Introducir Resultado",IF(J50&gt;=I50,"Meta Conseguida","Meta Non Conseguida"))))</f>
        <v>Introducir Meta e Resultado</v>
      </c>
      <c r="M50" s="486"/>
      <c r="N50" s="418"/>
      <c r="O50" s="88" t="str">
        <f t="shared" ref="O50" si="29">+IF(AND(ISBLANK(M50),ISBLANK(N50)),"Introducir Meta e Resultado",IF(ISBLANK(M50),"Introducir Meta",IF(ISBLANK(N50),"Introducir Resultado",IF(N50&gt;=M50,"Meta Conseguida","Meta Non Conseguida"))))</f>
        <v>Introducir Meta e Resultado</v>
      </c>
    </row>
    <row r="51" spans="1:15" ht="65.650000000000006">
      <c r="A51" s="59" t="s">
        <v>471</v>
      </c>
      <c r="B51" s="92" t="s">
        <v>472</v>
      </c>
      <c r="C51" s="92" t="s">
        <v>54</v>
      </c>
      <c r="D51" s="487" t="s">
        <v>571</v>
      </c>
      <c r="E51" s="521"/>
      <c r="F51" s="527" t="s">
        <v>184</v>
      </c>
      <c r="G51" s="89" t="str">
        <f t="shared" si="24"/>
        <v>Introducir Meta</v>
      </c>
      <c r="H51" s="336"/>
      <c r="I51" s="488"/>
      <c r="J51" s="421"/>
      <c r="K51" s="89" t="str">
        <f t="shared" si="25"/>
        <v>Introducir Meta e Resultado</v>
      </c>
      <c r="M51" s="488"/>
      <c r="N51" s="421"/>
      <c r="O51" s="89" t="str">
        <f t="shared" si="26"/>
        <v>Introducir Meta e Resultado</v>
      </c>
    </row>
    <row r="52" spans="1:15" ht="52.5">
      <c r="A52" s="104" t="s">
        <v>107</v>
      </c>
      <c r="B52" s="105" t="s">
        <v>50</v>
      </c>
      <c r="C52" s="105" t="s">
        <v>167</v>
      </c>
      <c r="D52" s="474" t="s">
        <v>572</v>
      </c>
      <c r="E52" s="523"/>
      <c r="F52" s="524">
        <v>0.157894736842105</v>
      </c>
      <c r="G52" s="93" t="str">
        <f t="shared" ref="G52:G53" si="30">+IF(AND(ISBLANK(E52),ISBLANK(F52)),"Introducir Meta e Resultado",IF(ISBLANK(E52),"Introducir Meta",IF(ISBLANK(F52),"Introducir Resultado",IF(F52&lt;=E52,"Meta Conseguida","Meta Non Conseguida"))))</f>
        <v>Introducir Meta</v>
      </c>
      <c r="H52" s="336"/>
      <c r="I52" s="489"/>
      <c r="J52" s="399"/>
      <c r="K52" s="93" t="str">
        <f t="shared" ref="K52:K53" si="31">+IF(AND(ISBLANK(I52),ISBLANK(J52)),"Introducir Meta e Resultado",IF(ISBLANK(I52),"Introducir Meta",IF(ISBLANK(J52),"Introducir Resultado",IF(J52&lt;=I52,"Meta Conseguida","Meta Non Conseguida"))))</f>
        <v>Introducir Meta e Resultado</v>
      </c>
      <c r="M52" s="489"/>
      <c r="N52" s="399"/>
      <c r="O52" s="93" t="str">
        <f t="shared" ref="O52:O53" si="32">+IF(AND(ISBLANK(M52),ISBLANK(N52)),"Introducir Meta e Resultado",IF(ISBLANK(M52),"Introducir Meta",IF(ISBLANK(N52),"Introducir Resultado",IF(N52&lt;=M52,"Meta Conseguida","Meta Non Conseguida"))))</f>
        <v>Introducir Meta e Resultado</v>
      </c>
    </row>
    <row r="53" spans="1:15" ht="52.5">
      <c r="A53" s="104" t="s">
        <v>108</v>
      </c>
      <c r="B53" s="105" t="s">
        <v>51</v>
      </c>
      <c r="C53" s="105" t="s">
        <v>167</v>
      </c>
      <c r="D53" s="474" t="s">
        <v>573</v>
      </c>
      <c r="E53" s="523"/>
      <c r="F53" s="524">
        <v>0</v>
      </c>
      <c r="G53" s="93" t="str">
        <f t="shared" si="30"/>
        <v>Introducir Meta</v>
      </c>
      <c r="H53" s="336"/>
      <c r="I53" s="489"/>
      <c r="J53" s="399"/>
      <c r="K53" s="93" t="str">
        <f t="shared" si="31"/>
        <v>Introducir Meta e Resultado</v>
      </c>
      <c r="M53" s="489"/>
      <c r="N53" s="399"/>
      <c r="O53" s="93" t="str">
        <f t="shared" si="32"/>
        <v>Introducir Meta e Resultado</v>
      </c>
    </row>
    <row r="54" spans="1:15" ht="36">
      <c r="A54" s="103" t="s">
        <v>109</v>
      </c>
      <c r="B54" s="97" t="s">
        <v>21</v>
      </c>
      <c r="C54" s="97" t="s">
        <v>22</v>
      </c>
      <c r="D54" s="484" t="s">
        <v>397</v>
      </c>
      <c r="E54" s="426">
        <f>+COUNTA(E55:E58)</f>
        <v>0</v>
      </c>
      <c r="F54" s="435">
        <f>+COUNTIF(G55:G58,"Meta Conseguida")</f>
        <v>0</v>
      </c>
      <c r="G54" s="87" t="str">
        <f>+IF(F54=0,"Ningunha Meta Alcanzada",IF(F54&gt;=E54,"Meta Totalmente Alcanzada",IF(F54&gt;0,"Meta Parcialmente Alcanzada")))</f>
        <v>Ningunha Meta Alcanzada</v>
      </c>
      <c r="H54" s="336"/>
      <c r="I54" s="426">
        <f>+COUNTA(I55:I58)</f>
        <v>0</v>
      </c>
      <c r="J54" s="427">
        <f>+COUNTIF(K55:K58,"Meta Conseguida")</f>
        <v>0</v>
      </c>
      <c r="K54" s="87" t="str">
        <f>+IF(J54=0,"Ningunha Meta Alcanzada",IF(J54&gt;=I54,"Meta Totalmente Alcanzada",IF(J54&gt;0,"Meta Parcialmente Alcanzada")))</f>
        <v>Ningunha Meta Alcanzada</v>
      </c>
      <c r="M54" s="426">
        <f>+COUNTA(M55:M58)</f>
        <v>0</v>
      </c>
      <c r="N54" s="427">
        <f>+COUNTIF(O55:O58,"Meta Conseguida")</f>
        <v>0</v>
      </c>
      <c r="O54" s="87" t="str">
        <f>+IF(N54=0,"Ningunha Meta Alcanzada",IF(N54&gt;=M54,"Meta Totalmente Alcanzada",IF(N54&gt;0,"Meta Parcialmente Alcanzada")))</f>
        <v>Ningunha Meta Alcanzada</v>
      </c>
    </row>
    <row r="55" spans="1:15" ht="78.75">
      <c r="A55" s="58" t="s">
        <v>123</v>
      </c>
      <c r="B55" s="91" t="s">
        <v>227</v>
      </c>
      <c r="C55" s="91" t="s">
        <v>22</v>
      </c>
      <c r="D55" s="485" t="s">
        <v>574</v>
      </c>
      <c r="E55" s="518"/>
      <c r="F55" s="519">
        <v>4.21</v>
      </c>
      <c r="G55" s="88" t="str">
        <f t="shared" ref="G55:G63" si="33">+IF(AND(ISBLANK(E55),ISBLANK(F55)),"Introducir Meta e Resultado",IF(ISBLANK(E55),"Introducir Meta",IF(ISBLANK(F55),"Introducir Resultado",IF(F55&gt;=E55,"Meta Conseguida","Meta Non Conseguida"))))</f>
        <v>Introducir Meta</v>
      </c>
      <c r="H55" s="336"/>
      <c r="I55" s="490"/>
      <c r="J55" s="418"/>
      <c r="K55" s="88" t="str">
        <f t="shared" ref="K55:K58" si="34">+IF(AND(ISBLANK(I55),ISBLANK(J55)),"Introducir Meta e Resultado",IF(ISBLANK(I55),"Introducir Meta",IF(ISBLANK(J55),"Introducir Resultado",IF(J55&gt;=I55,"Meta Conseguida","Meta Non Conseguida"))))</f>
        <v>Introducir Meta e Resultado</v>
      </c>
      <c r="M55" s="490"/>
      <c r="N55" s="418"/>
      <c r="O55" s="88" t="str">
        <f t="shared" ref="O55:O58" si="35">+IF(AND(ISBLANK(M55),ISBLANK(N55)),"Introducir Meta e Resultado",IF(ISBLANK(M55),"Introducir Meta",IF(ISBLANK(N55),"Introducir Resultado",IF(N55&gt;=M55,"Meta Conseguida","Meta Non Conseguida"))))</f>
        <v>Introducir Meta e Resultado</v>
      </c>
    </row>
    <row r="56" spans="1:15" ht="91.9">
      <c r="A56" s="58" t="s">
        <v>124</v>
      </c>
      <c r="B56" s="91" t="s">
        <v>217</v>
      </c>
      <c r="C56" s="91" t="s">
        <v>22</v>
      </c>
      <c r="D56" s="485" t="s">
        <v>575</v>
      </c>
      <c r="E56" s="518"/>
      <c r="F56" s="519">
        <v>4.5250000000000004</v>
      </c>
      <c r="G56" s="88" t="str">
        <f t="shared" si="33"/>
        <v>Introducir Meta</v>
      </c>
      <c r="H56" s="336"/>
      <c r="I56" s="490"/>
      <c r="J56" s="418"/>
      <c r="K56" s="88" t="str">
        <f t="shared" si="34"/>
        <v>Introducir Meta e Resultado</v>
      </c>
      <c r="M56" s="490"/>
      <c r="N56" s="418"/>
      <c r="O56" s="88" t="str">
        <f t="shared" si="35"/>
        <v>Introducir Meta e Resultado</v>
      </c>
    </row>
    <row r="57" spans="1:15" ht="78.75">
      <c r="A57" s="58" t="s">
        <v>125</v>
      </c>
      <c r="B57" s="91" t="s">
        <v>221</v>
      </c>
      <c r="C57" s="91" t="s">
        <v>22</v>
      </c>
      <c r="D57" s="485" t="s">
        <v>576</v>
      </c>
      <c r="E57" s="520"/>
      <c r="F57" s="519">
        <v>4.125</v>
      </c>
      <c r="G57" s="88" t="str">
        <f t="shared" si="33"/>
        <v>Introducir Meta</v>
      </c>
      <c r="H57" s="336"/>
      <c r="I57" s="491"/>
      <c r="J57" s="418"/>
      <c r="K57" s="88" t="str">
        <f t="shared" si="34"/>
        <v>Introducir Meta e Resultado</v>
      </c>
      <c r="M57" s="491"/>
      <c r="N57" s="418"/>
      <c r="O57" s="88" t="str">
        <f t="shared" si="35"/>
        <v>Introducir Meta e Resultado</v>
      </c>
    </row>
    <row r="58" spans="1:15" ht="91.9">
      <c r="A58" s="59" t="s">
        <v>373</v>
      </c>
      <c r="B58" s="91" t="s">
        <v>423</v>
      </c>
      <c r="C58" s="92" t="s">
        <v>22</v>
      </c>
      <c r="D58" s="485" t="s">
        <v>577</v>
      </c>
      <c r="E58" s="521"/>
      <c r="F58" s="519">
        <v>4.5</v>
      </c>
      <c r="G58" s="89" t="str">
        <f t="shared" si="33"/>
        <v>Introducir Meta</v>
      </c>
      <c r="H58" s="336"/>
      <c r="I58" s="492"/>
      <c r="J58" s="418"/>
      <c r="K58" s="89" t="str">
        <f t="shared" si="34"/>
        <v>Introducir Meta e Resultado</v>
      </c>
      <c r="M58" s="492"/>
      <c r="N58" s="418"/>
      <c r="O58" s="89" t="str">
        <f t="shared" si="35"/>
        <v>Introducir Meta e Resultado</v>
      </c>
    </row>
    <row r="59" spans="1:15" ht="36">
      <c r="A59" s="103" t="s">
        <v>110</v>
      </c>
      <c r="B59" s="97" t="s">
        <v>374</v>
      </c>
      <c r="C59" s="97" t="s">
        <v>23</v>
      </c>
      <c r="D59" s="484" t="s">
        <v>424</v>
      </c>
      <c r="E59" s="426">
        <f>+COUNTA(E60:E63)</f>
        <v>0</v>
      </c>
      <c r="F59" s="435">
        <f>+COUNTIF(G60:G63,"Meta Conseguida")</f>
        <v>0</v>
      </c>
      <c r="G59" s="90" t="str">
        <f>+IF(F59=0,"Ningunha Meta Alcanzada",IF(F59=E59,"Meta Totalmente Alcanzada",IF(F59&gt;0,"Meta Parcialmente Alcanzada")))</f>
        <v>Ningunha Meta Alcanzada</v>
      </c>
      <c r="H59" s="430"/>
      <c r="I59" s="429">
        <f>+COUNTA(I60:I63)</f>
        <v>0</v>
      </c>
      <c r="J59" s="427">
        <f>+COUNTIF(K60:K63,"Meta Conseguida")</f>
        <v>0</v>
      </c>
      <c r="K59" s="90" t="str">
        <f>+IF(J59=0,"Ningunha Meta Alcanzada",IF(J59=I59,"Meta Totalmente Alcanzada",IF(J59&gt;0,"Meta Parcialmente Alcanzada")))</f>
        <v>Ningunha Meta Alcanzada</v>
      </c>
      <c r="M59" s="429">
        <f>+COUNTA(M60:M63)</f>
        <v>0</v>
      </c>
      <c r="N59" s="427">
        <f>+COUNTIF(O60:O63,"Meta Conseguida")</f>
        <v>0</v>
      </c>
      <c r="O59" s="90" t="str">
        <f>+IF(N59=0,"Ningunha Meta Alcanzada",IF(N59=M59,"Meta Totalmente Alcanzada",IF(N59&gt;0,"Meta Parcialmente Alcanzada")))</f>
        <v>Ningunha Meta Alcanzada</v>
      </c>
    </row>
    <row r="60" spans="1:15" ht="78.75">
      <c r="A60" s="58" t="s">
        <v>126</v>
      </c>
      <c r="B60" s="91" t="s">
        <v>226</v>
      </c>
      <c r="C60" s="91" t="s">
        <v>23</v>
      </c>
      <c r="D60" s="485" t="s">
        <v>578</v>
      </c>
      <c r="E60" s="518"/>
      <c r="F60" s="519">
        <v>3.47</v>
      </c>
      <c r="G60" s="88" t="str">
        <f t="shared" si="33"/>
        <v>Introducir Meta</v>
      </c>
      <c r="H60" s="336"/>
      <c r="I60" s="490"/>
      <c r="J60" s="493"/>
      <c r="K60" s="88" t="str">
        <f t="shared" ref="K60:K63" si="36">+IF(AND(ISBLANK(I60),ISBLANK(J60)),"Introducir Meta e Resultado",IF(ISBLANK(I60),"Introducir Meta",IF(ISBLANK(J60),"Introducir Resultado",IF(J60&gt;=I60,"Meta Conseguida","Meta Non Conseguida"))))</f>
        <v>Introducir Meta e Resultado</v>
      </c>
      <c r="M60" s="490"/>
      <c r="N60" s="493"/>
      <c r="O60" s="88" t="str">
        <f t="shared" ref="O60:O63" si="37">+IF(AND(ISBLANK(M60),ISBLANK(N60)),"Introducir Meta e Resultado",IF(ISBLANK(M60),"Introducir Meta",IF(ISBLANK(N60),"Introducir Resultado",IF(N60&gt;=M60,"Meta Conseguida","Meta Non Conseguida"))))</f>
        <v>Introducir Meta e Resultado</v>
      </c>
    </row>
    <row r="61" spans="1:15" ht="78.75">
      <c r="A61" s="58" t="s">
        <v>127</v>
      </c>
      <c r="B61" s="91" t="s">
        <v>409</v>
      </c>
      <c r="C61" s="91" t="s">
        <v>23</v>
      </c>
      <c r="D61" s="485" t="s">
        <v>579</v>
      </c>
      <c r="E61" s="518"/>
      <c r="F61" s="519">
        <v>4.5250000000000004</v>
      </c>
      <c r="G61" s="88" t="str">
        <f t="shared" si="33"/>
        <v>Introducir Meta</v>
      </c>
      <c r="H61" s="336"/>
      <c r="I61" s="490"/>
      <c r="J61" s="493"/>
      <c r="K61" s="88" t="str">
        <f t="shared" si="36"/>
        <v>Introducir Meta e Resultado</v>
      </c>
      <c r="M61" s="490"/>
      <c r="N61" s="493"/>
      <c r="O61" s="88" t="str">
        <f t="shared" si="37"/>
        <v>Introducir Meta e Resultado</v>
      </c>
    </row>
    <row r="62" spans="1:15" ht="78.75">
      <c r="A62" s="58" t="s">
        <v>376</v>
      </c>
      <c r="B62" s="91" t="s">
        <v>375</v>
      </c>
      <c r="C62" s="91" t="s">
        <v>23</v>
      </c>
      <c r="D62" s="485" t="s">
        <v>580</v>
      </c>
      <c r="E62" s="518"/>
      <c r="F62" s="519">
        <v>3.4444444444444446</v>
      </c>
      <c r="G62" s="88" t="str">
        <f t="shared" si="33"/>
        <v>Introducir Meta</v>
      </c>
      <c r="H62" s="336"/>
      <c r="I62" s="490"/>
      <c r="J62" s="493"/>
      <c r="K62" s="88" t="str">
        <f t="shared" si="36"/>
        <v>Introducir Meta e Resultado</v>
      </c>
      <c r="M62" s="490"/>
      <c r="N62" s="493"/>
      <c r="O62" s="88" t="str">
        <f t="shared" si="37"/>
        <v>Introducir Meta e Resultado</v>
      </c>
    </row>
    <row r="63" spans="1:15" ht="78.75">
      <c r="A63" s="59" t="s">
        <v>410</v>
      </c>
      <c r="B63" s="91" t="s">
        <v>377</v>
      </c>
      <c r="C63" s="92" t="s">
        <v>23</v>
      </c>
      <c r="D63" s="487" t="s">
        <v>581</v>
      </c>
      <c r="E63" s="518"/>
      <c r="F63" s="519">
        <v>3.1111111111111112</v>
      </c>
      <c r="G63" s="89" t="str">
        <f t="shared" si="33"/>
        <v>Introducir Meta</v>
      </c>
      <c r="H63" s="336"/>
      <c r="I63" s="490"/>
      <c r="J63" s="493"/>
      <c r="K63" s="89" t="str">
        <f t="shared" si="36"/>
        <v>Introducir Meta e Resultado</v>
      </c>
      <c r="M63" s="490"/>
      <c r="N63" s="493"/>
      <c r="O63" s="89" t="str">
        <f t="shared" si="37"/>
        <v>Introducir Meta e Resultado</v>
      </c>
    </row>
    <row r="64" spans="1:15" ht="39.4">
      <c r="A64" s="104" t="s">
        <v>172</v>
      </c>
      <c r="B64" s="105" t="s">
        <v>246</v>
      </c>
      <c r="C64" s="96" t="s">
        <v>24</v>
      </c>
      <c r="D64" s="453" t="s">
        <v>378</v>
      </c>
      <c r="E64" s="525"/>
      <c r="F64" s="524"/>
      <c r="G64" s="87" t="str">
        <f>+IF(AND(ISBLANK(E64),ISBLANK(F64)),"Introducir Meta e Resultado",IF(ISBLANK(E64),"Introducir Meta",IF(ISBLANK(F64),"Introducir Resultado",IF(F64&gt;=E64,"Meta Conseguida","Meta Non Conseguida"))))</f>
        <v>Introducir Meta e Resultado</v>
      </c>
      <c r="H64" s="338"/>
      <c r="I64" s="422"/>
      <c r="J64" s="399"/>
      <c r="K64" s="87" t="str">
        <f>+IF(AND(ISBLANK(I64),ISBLANK(J64)),"Introducir Meta e Resultado",IF(ISBLANK(I64),"Introducir Meta",IF(ISBLANK(J64),"Introducir Resultado",IF(J64&gt;=I64,"Meta Conseguida","Meta Non Conseguida"))))</f>
        <v>Introducir Meta e Resultado</v>
      </c>
      <c r="L64" s="3"/>
      <c r="M64" s="422"/>
      <c r="N64" s="399"/>
      <c r="O64" s="87" t="str">
        <f>+IF(AND(ISBLANK(M64),ISBLANK(N64)),"Introducir Meta e Resultado",IF(ISBLANK(M64),"Introducir Meta",IF(ISBLANK(N64),"Introducir Resultado",IF(N64&gt;=M64,"Meta Conseguida","Meta Non Conseguida"))))</f>
        <v>Introducir Meta e Resultado</v>
      </c>
    </row>
    <row r="65" spans="1:15" ht="36">
      <c r="A65" s="103" t="s">
        <v>111</v>
      </c>
      <c r="B65" s="97" t="s">
        <v>25</v>
      </c>
      <c r="C65" s="97" t="s">
        <v>181</v>
      </c>
      <c r="D65" s="484" t="s">
        <v>398</v>
      </c>
      <c r="E65" s="426">
        <f>+COUNTA(E66:E69)</f>
        <v>0</v>
      </c>
      <c r="F65" s="435">
        <f>+COUNTIF(G66:G69,"Meta Conseguida")</f>
        <v>0</v>
      </c>
      <c r="G65" s="90" t="str">
        <f>+IF(F65=0,"Ningunha Meta Alcanzada",IF(F65=E65,"Meta Totalmente Alcanzada",IF(F65&gt;0,"Meta Parcialmente Alcanzada")))</f>
        <v>Ningunha Meta Alcanzada</v>
      </c>
      <c r="H65" s="336"/>
      <c r="I65" s="426">
        <f>+COUNTA(I66:I69)</f>
        <v>0</v>
      </c>
      <c r="J65" s="427">
        <f>+COUNTIF(K66:K69,"Meta Conseguida")</f>
        <v>0</v>
      </c>
      <c r="K65" s="90" t="str">
        <f>+IF(J65=0,"Ningunha Meta Alcanzada",IF(J65=I65,"Meta Totalmente Alcanzada",IF(J65&gt;0,"Meta Parcialmente Alcanzada")))</f>
        <v>Ningunha Meta Alcanzada</v>
      </c>
      <c r="M65" s="426">
        <f>+COUNTA(M66:M69)</f>
        <v>0</v>
      </c>
      <c r="N65" s="427">
        <f>+COUNTIF(O66:O69,"Meta Conseguida")</f>
        <v>0</v>
      </c>
      <c r="O65" s="90" t="str">
        <f>+IF(N65=0,"Ningunha Meta Alcanzada",IF(N65=M65,"Meta Totalmente Alcanzada",IF(N65&gt;0,"Meta Parcialmente Alcanzada")))</f>
        <v>Ningunha Meta Alcanzada</v>
      </c>
    </row>
    <row r="66" spans="1:15" ht="78.75">
      <c r="A66" s="58" t="s">
        <v>128</v>
      </c>
      <c r="B66" s="91" t="s">
        <v>225</v>
      </c>
      <c r="C66" s="91" t="s">
        <v>181</v>
      </c>
      <c r="D66" s="485" t="s">
        <v>582</v>
      </c>
      <c r="E66" s="518"/>
      <c r="F66" s="519">
        <v>3.81</v>
      </c>
      <c r="G66" s="88" t="str">
        <f t="shared" ref="G66:G69" si="38">+IF(AND(ISBLANK(E66),ISBLANK(F66)),"Introducir Meta e Resultado",IF(ISBLANK(E66),"Introducir Meta",IF(ISBLANK(F66),"Introducir Resultado",IF(F66&gt;=E66,"Meta Conseguida","Meta Non Conseguida"))))</f>
        <v>Introducir Meta</v>
      </c>
      <c r="H66" s="336"/>
      <c r="I66" s="518"/>
      <c r="J66" s="519"/>
      <c r="K66" s="88" t="str">
        <f t="shared" ref="K66:K69" si="39">+IF(AND(ISBLANK(I66),ISBLANK(J66)),"Introducir Meta e Resultado",IF(ISBLANK(I66),"Introducir Meta",IF(ISBLANK(J66),"Introducir Resultado",IF(J66&gt;=I66,"Meta Conseguida","Meta Non Conseguida"))))</f>
        <v>Introducir Meta e Resultado</v>
      </c>
      <c r="M66" s="518"/>
      <c r="N66" s="519"/>
      <c r="O66" s="88" t="str">
        <f t="shared" ref="O66:O69" si="40">+IF(AND(ISBLANK(M66),ISBLANK(N66)),"Introducir Meta e Resultado",IF(ISBLANK(M66),"Introducir Meta",IF(ISBLANK(N66),"Introducir Resultado",IF(N66&gt;=M66,"Meta Conseguida","Meta Non Conseguida"))))</f>
        <v>Introducir Meta e Resultado</v>
      </c>
    </row>
    <row r="67" spans="1:15" ht="91.9">
      <c r="A67" s="58" t="s">
        <v>129</v>
      </c>
      <c r="B67" s="91" t="s">
        <v>222</v>
      </c>
      <c r="C67" s="91" t="s">
        <v>181</v>
      </c>
      <c r="D67" s="485" t="s">
        <v>583</v>
      </c>
      <c r="E67" s="518"/>
      <c r="F67" s="519">
        <v>4.6216216216216219</v>
      </c>
      <c r="G67" s="88" t="str">
        <f t="shared" si="38"/>
        <v>Introducir Meta</v>
      </c>
      <c r="H67" s="336"/>
      <c r="I67" s="518"/>
      <c r="J67" s="519"/>
      <c r="K67" s="88" t="str">
        <f t="shared" si="39"/>
        <v>Introducir Meta e Resultado</v>
      </c>
      <c r="M67" s="518"/>
      <c r="N67" s="519"/>
      <c r="O67" s="88" t="str">
        <f t="shared" si="40"/>
        <v>Introducir Meta e Resultado</v>
      </c>
    </row>
    <row r="68" spans="1:15" ht="78.75">
      <c r="A68" s="58" t="s">
        <v>130</v>
      </c>
      <c r="B68" s="91" t="s">
        <v>223</v>
      </c>
      <c r="C68" s="91" t="s">
        <v>181</v>
      </c>
      <c r="D68" s="485" t="s">
        <v>584</v>
      </c>
      <c r="E68" s="518"/>
      <c r="F68" s="519">
        <v>3.8888888888888888</v>
      </c>
      <c r="G68" s="88" t="str">
        <f t="shared" si="38"/>
        <v>Introducir Meta</v>
      </c>
      <c r="H68" s="336"/>
      <c r="I68" s="518"/>
      <c r="J68" s="519"/>
      <c r="K68" s="88" t="str">
        <f t="shared" si="39"/>
        <v>Introducir Meta e Resultado</v>
      </c>
      <c r="M68" s="518"/>
      <c r="N68" s="519"/>
      <c r="O68" s="88" t="str">
        <f t="shared" si="40"/>
        <v>Introducir Meta e Resultado</v>
      </c>
    </row>
    <row r="69" spans="1:15" ht="91.9">
      <c r="A69" s="59" t="s">
        <v>131</v>
      </c>
      <c r="B69" s="92" t="s">
        <v>425</v>
      </c>
      <c r="C69" s="92" t="s">
        <v>181</v>
      </c>
      <c r="D69" s="485" t="s">
        <v>585</v>
      </c>
      <c r="E69" s="518"/>
      <c r="F69" s="519">
        <v>4.666666666666667</v>
      </c>
      <c r="G69" s="88" t="str">
        <f t="shared" si="38"/>
        <v>Introducir Meta</v>
      </c>
      <c r="H69" s="336"/>
      <c r="I69" s="518"/>
      <c r="J69" s="519"/>
      <c r="K69" s="88" t="str">
        <f t="shared" si="39"/>
        <v>Introducir Meta e Resultado</v>
      </c>
      <c r="M69" s="518"/>
      <c r="N69" s="519"/>
      <c r="O69" s="88" t="str">
        <f t="shared" si="40"/>
        <v>Introducir Meta e Resultado</v>
      </c>
    </row>
    <row r="70" spans="1:15" ht="26.25">
      <c r="A70" s="104" t="s">
        <v>115</v>
      </c>
      <c r="B70" s="105" t="s">
        <v>362</v>
      </c>
      <c r="C70" s="105" t="s">
        <v>29</v>
      </c>
      <c r="D70" s="474" t="s">
        <v>363</v>
      </c>
      <c r="E70" s="475" t="s">
        <v>184</v>
      </c>
      <c r="F70" s="494"/>
      <c r="G70" s="93" t="str">
        <f>+IF(ISBLANK(F70),"Introducir Resultado","Indicador Completado")</f>
        <v>Introducir Resultado</v>
      </c>
      <c r="H70" s="3"/>
      <c r="I70" s="475" t="s">
        <v>184</v>
      </c>
      <c r="J70" s="476"/>
      <c r="K70" s="93" t="str">
        <f>+IF(ISBLANK(J70),"Introducir Resultado","Indicador Completado")</f>
        <v>Introducir Resultado</v>
      </c>
      <c r="M70" s="475" t="s">
        <v>184</v>
      </c>
      <c r="N70" s="476"/>
      <c r="O70" s="93" t="str">
        <f>+IF(ISBLANK(N70),"Introducir Resultado","Indicador Completado")</f>
        <v>Introducir Resultado</v>
      </c>
    </row>
    <row r="71" spans="1:15" ht="78.75">
      <c r="A71" s="104" t="s">
        <v>116</v>
      </c>
      <c r="B71" s="105" t="s">
        <v>190</v>
      </c>
      <c r="C71" s="105" t="s">
        <v>31</v>
      </c>
      <c r="D71" s="474" t="s">
        <v>586</v>
      </c>
      <c r="E71" s="495"/>
      <c r="F71" s="494">
        <v>6.95675508343444</v>
      </c>
      <c r="G71" s="87" t="str">
        <f>+IF(AND(ISBLANK(E71),ISBLANK(F71)),"Introducir Meta e Resultado",IF(ISBLANK(E71),"Introducir Meta",IF(ISBLANK(F71),"Introducir Resultado",IF(F71&gt;=E71,"Meta Conseguida","Meta Non Conseguida"))))</f>
        <v>Introducir Meta</v>
      </c>
      <c r="H71" s="3"/>
      <c r="I71" s="495"/>
      <c r="J71" s="494"/>
      <c r="K71" s="87" t="str">
        <f>+IF(AND(ISBLANK(I71),ISBLANK(J71)),"Introducir Meta e Resultado",IF(ISBLANK(I71),"Introducir Meta",IF(ISBLANK(J71),"Introducir Resultado",IF(J71&gt;=I71,"Meta Conseguida","Meta Non Conseguida"))))</f>
        <v>Introducir Meta e Resultado</v>
      </c>
      <c r="M71" s="495"/>
      <c r="N71" s="494"/>
      <c r="O71" s="87" t="str">
        <f>+IF(AND(ISBLANK(M71),ISBLANK(N71)),"Introducir Meta e Resultado",IF(ISBLANK(M71),"Introducir Meta",IF(ISBLANK(N71),"Introducir Resultado",IF(N71&gt;=M71,"Meta Conseguida","Meta Non Conseguida"))))</f>
        <v>Introducir Meta e Resultado</v>
      </c>
    </row>
    <row r="72" spans="1:15" ht="26.25">
      <c r="A72" s="104" t="s">
        <v>117</v>
      </c>
      <c r="B72" s="105" t="s">
        <v>247</v>
      </c>
      <c r="C72" s="105" t="s">
        <v>23</v>
      </c>
      <c r="D72" s="474" t="s">
        <v>384</v>
      </c>
      <c r="E72" s="496" t="s">
        <v>184</v>
      </c>
      <c r="F72" s="497"/>
      <c r="G72" s="93" t="str">
        <f>+IF(ISBLANK(F72),"Introducir Resultado","Indicador Completado")</f>
        <v>Introducir Resultado</v>
      </c>
      <c r="H72" s="3"/>
      <c r="I72" s="496" t="s">
        <v>184</v>
      </c>
      <c r="J72" s="497"/>
      <c r="K72" s="93" t="str">
        <f>+IF(ISBLANK(J72),"Introducir Resultado","Indicador Completado")</f>
        <v>Introducir Resultado</v>
      </c>
      <c r="M72" s="496" t="s">
        <v>184</v>
      </c>
      <c r="N72" s="497"/>
      <c r="O72" s="93" t="str">
        <f>+IF(ISBLANK(N72),"Introducir Resultado","Indicador Completado")</f>
        <v>Introducir Resultado</v>
      </c>
    </row>
    <row r="73" spans="1:15" ht="52.5">
      <c r="A73" s="104" t="s">
        <v>118</v>
      </c>
      <c r="B73" s="105" t="s">
        <v>319</v>
      </c>
      <c r="C73" s="105" t="s">
        <v>23</v>
      </c>
      <c r="D73" s="474" t="s">
        <v>379</v>
      </c>
      <c r="E73" s="495"/>
      <c r="F73" s="494"/>
      <c r="G73" s="93" t="str">
        <f>+IF(AND(ISBLANK(E73),ISBLANK(F73)),"Introducir Meta e Resultado",IF(ISBLANK(E73),"Introducir Meta",IF(ISBLANK(F73),"Introducir Resultado",IF(F73&gt;=E73,"Meta Conseguida","Meta Non Conseguida"))))</f>
        <v>Introducir Meta e Resultado</v>
      </c>
      <c r="H73" s="3"/>
      <c r="I73" s="495"/>
      <c r="J73" s="494"/>
      <c r="K73" s="93" t="str">
        <f>+IF(AND(ISBLANK(I73),ISBLANK(J73)),"Introducir Meta e Resultado",IF(ISBLANK(I73),"Introducir Meta",IF(ISBLANK(J73),"Introducir Resultado",IF(J73&gt;=I73,"Meta Conseguida","Meta Non Conseguida"))))</f>
        <v>Introducir Meta e Resultado</v>
      </c>
      <c r="M73" s="495"/>
      <c r="N73" s="494"/>
      <c r="O73" s="93" t="str">
        <f>+IF(AND(ISBLANK(M73),ISBLANK(N73)),"Introducir Meta e Resultado",IF(ISBLANK(M73),"Introducir Meta",IF(ISBLANK(N73),"Introducir Resultado",IF(N73&gt;=M73,"Meta Conseguida","Meta Non Conseguida"))))</f>
        <v>Introducir Meta e Resultado</v>
      </c>
    </row>
    <row r="74" spans="1:15" ht="78.75">
      <c r="A74" s="104" t="s">
        <v>119</v>
      </c>
      <c r="B74" s="105" t="s">
        <v>224</v>
      </c>
      <c r="C74" s="105" t="s">
        <v>24</v>
      </c>
      <c r="D74" s="474" t="s">
        <v>587</v>
      </c>
      <c r="E74" s="495"/>
      <c r="F74" s="411">
        <v>3.7083333333333335</v>
      </c>
      <c r="G74" s="87" t="str">
        <f>+IF(AND(ISBLANK(E74),ISBLANK(F74)),"Introducir Meta e Resultado",IF(ISBLANK(E74),"Introducir Meta",IF(ISBLANK(F74),"Introducir Resultado",IF(F74&gt;=E74,"Meta Conseguida","Meta Non Conseguida"))))</f>
        <v>Introducir Meta</v>
      </c>
      <c r="H74" s="3"/>
      <c r="I74" s="495"/>
      <c r="J74" s="411"/>
      <c r="K74" s="87" t="str">
        <f>+IF(AND(ISBLANK(I74),ISBLANK(J74)),"Introducir Meta e Resultado",IF(ISBLANK(I74),"Introducir Meta",IF(ISBLANK(J74),"Introducir Resultado",IF(J74&gt;=I74,"Meta Conseguida","Meta Non Conseguida"))))</f>
        <v>Introducir Meta e Resultado</v>
      </c>
      <c r="M74" s="495"/>
      <c r="N74" s="411"/>
      <c r="O74" s="87" t="str">
        <f>+IF(AND(ISBLANK(M74),ISBLANK(N74)),"Introducir Meta e Resultado",IF(ISBLANK(M74),"Introducir Meta",IF(ISBLANK(N74),"Introducir Resultado",IF(N74&gt;=M74,"Meta Conseguida","Meta Non Conseguida"))))</f>
        <v>Introducir Meta e Resultado</v>
      </c>
    </row>
    <row r="75" spans="1:15" ht="36">
      <c r="A75" s="103" t="s">
        <v>120</v>
      </c>
      <c r="B75" s="97" t="s">
        <v>380</v>
      </c>
      <c r="C75" s="97" t="s">
        <v>9</v>
      </c>
      <c r="D75" s="484" t="s">
        <v>399</v>
      </c>
      <c r="E75" s="428">
        <f>+COUNTA(E76:E79)</f>
        <v>0</v>
      </c>
      <c r="F75" s="427">
        <f>+COUNTIF(G76:G79,"Meta Conseguida")</f>
        <v>0</v>
      </c>
      <c r="G75" s="90" t="str">
        <f>+IF(F75=0,"Ningunha Meta Alcanzada",IF(F75=E75,"Meta Totalmente Alcanzada",IF(F75&gt;0,"Meta Parcialmente Alcanzada")))</f>
        <v>Ningunha Meta Alcanzada</v>
      </c>
      <c r="H75" s="336"/>
      <c r="I75" s="428">
        <f>+COUNTA(I76:I79)</f>
        <v>0</v>
      </c>
      <c r="J75" s="427">
        <f>+COUNTIF(K76:K79,"Meta Conseguida")</f>
        <v>0</v>
      </c>
      <c r="K75" s="90" t="str">
        <f>+IF(J75=0,"Ningunha Meta Alcanzada",IF(J75=I75,"Meta Totalmente Alcanzada",IF(J75&gt;0,"Meta Parcialmente Alcanzada")))</f>
        <v>Ningunha Meta Alcanzada</v>
      </c>
      <c r="M75" s="428">
        <f>+COUNTA(M76:M79)</f>
        <v>0</v>
      </c>
      <c r="N75" s="427">
        <f>+COUNTIF(O76:O79,"Meta Conseguida")</f>
        <v>0</v>
      </c>
      <c r="O75" s="90" t="str">
        <f>+IF(N75=0,"Ningunha Meta Alcanzada",IF(N75=M75,"Meta Totalmente Alcanzada",IF(N75&gt;0,"Meta Parcialmente Alcanzada")))</f>
        <v>Ningunha Meta Alcanzada</v>
      </c>
    </row>
    <row r="76" spans="1:15" ht="78.75">
      <c r="A76" s="58" t="s">
        <v>157</v>
      </c>
      <c r="B76" s="91" t="s">
        <v>229</v>
      </c>
      <c r="C76" s="67" t="s">
        <v>9</v>
      </c>
      <c r="D76" s="485" t="s">
        <v>588</v>
      </c>
      <c r="E76" s="518"/>
      <c r="F76" s="519">
        <v>4.33</v>
      </c>
      <c r="G76" s="88" t="str">
        <f t="shared" ref="G76:G79" si="41">+IF(AND(ISBLANK(E76),ISBLANK(F76)),"Introducir Meta e Resultado",IF(ISBLANK(E76),"Introducir Meta",IF(ISBLANK(F76),"Introducir Resultado",IF(F76&gt;=E76,"Meta Conseguida","Meta Non Conseguida"))))</f>
        <v>Introducir Meta</v>
      </c>
      <c r="H76" s="336"/>
      <c r="I76" s="518"/>
      <c r="J76" s="519"/>
      <c r="K76" s="88" t="str">
        <f t="shared" ref="K76:K79" si="42">+IF(AND(ISBLANK(I76),ISBLANK(J76)),"Introducir Meta e Resultado",IF(ISBLANK(I76),"Introducir Meta",IF(ISBLANK(J76),"Introducir Resultado",IF(J76&gt;=I76,"Meta Conseguida","Meta Non Conseguida"))))</f>
        <v>Introducir Meta e Resultado</v>
      </c>
      <c r="M76" s="518"/>
      <c r="N76" s="519"/>
      <c r="O76" s="88" t="str">
        <f t="shared" ref="O76:O79" si="43">+IF(AND(ISBLANK(M76),ISBLANK(N76)),"Introducir Meta e Resultado",IF(ISBLANK(M76),"Introducir Meta",IF(ISBLANK(N76),"Introducir Resultado",IF(N76&gt;=M76,"Meta Conseguida","Meta Non Conseguida"))))</f>
        <v>Introducir Meta e Resultado</v>
      </c>
    </row>
    <row r="77" spans="1:15" ht="78.75">
      <c r="A77" s="58" t="s">
        <v>158</v>
      </c>
      <c r="B77" s="91" t="s">
        <v>230</v>
      </c>
      <c r="C77" s="67" t="s">
        <v>9</v>
      </c>
      <c r="D77" s="485" t="s">
        <v>589</v>
      </c>
      <c r="E77" s="518"/>
      <c r="F77" s="519">
        <v>4.5999999999999996</v>
      </c>
      <c r="G77" s="88" t="str">
        <f t="shared" si="41"/>
        <v>Introducir Meta</v>
      </c>
      <c r="H77" s="336"/>
      <c r="I77" s="518"/>
      <c r="J77" s="519"/>
      <c r="K77" s="88" t="str">
        <f t="shared" si="42"/>
        <v>Introducir Meta e Resultado</v>
      </c>
      <c r="M77" s="518"/>
      <c r="N77" s="519"/>
      <c r="O77" s="88" t="str">
        <f t="shared" si="43"/>
        <v>Introducir Meta e Resultado</v>
      </c>
    </row>
    <row r="78" spans="1:15" ht="78.75">
      <c r="A78" s="58" t="s">
        <v>182</v>
      </c>
      <c r="B78" s="91" t="s">
        <v>231</v>
      </c>
      <c r="C78" s="67" t="s">
        <v>9</v>
      </c>
      <c r="D78" s="485" t="s">
        <v>590</v>
      </c>
      <c r="E78" s="518"/>
      <c r="F78" s="519">
        <v>3.7777777777777777</v>
      </c>
      <c r="G78" s="88" t="str">
        <f t="shared" si="41"/>
        <v>Introducir Meta</v>
      </c>
      <c r="H78" s="336"/>
      <c r="I78" s="518"/>
      <c r="J78" s="519"/>
      <c r="K78" s="88" t="str">
        <f t="shared" si="42"/>
        <v>Introducir Meta e Resultado</v>
      </c>
      <c r="M78" s="518"/>
      <c r="N78" s="519"/>
      <c r="O78" s="88" t="str">
        <f t="shared" si="43"/>
        <v>Introducir Meta e Resultado</v>
      </c>
    </row>
    <row r="79" spans="1:15" ht="78.75">
      <c r="A79" s="59" t="s">
        <v>183</v>
      </c>
      <c r="B79" s="92" t="s">
        <v>426</v>
      </c>
      <c r="C79" s="66" t="s">
        <v>9</v>
      </c>
      <c r="D79" s="485" t="s">
        <v>591</v>
      </c>
      <c r="E79" s="526"/>
      <c r="F79" s="527">
        <v>5</v>
      </c>
      <c r="G79" s="89" t="str">
        <f t="shared" si="41"/>
        <v>Introducir Meta</v>
      </c>
      <c r="H79" s="336"/>
      <c r="I79" s="526"/>
      <c r="J79" s="527"/>
      <c r="K79" s="89" t="str">
        <f t="shared" si="42"/>
        <v>Introducir Meta e Resultado</v>
      </c>
      <c r="M79" s="526"/>
      <c r="N79" s="527"/>
      <c r="O79" s="89" t="str">
        <f t="shared" si="43"/>
        <v>Introducir Meta e Resultado</v>
      </c>
    </row>
    <row r="80" spans="1:15" ht="39.4">
      <c r="A80" s="104" t="s">
        <v>134</v>
      </c>
      <c r="B80" s="105" t="s">
        <v>138</v>
      </c>
      <c r="C80" s="105" t="s">
        <v>159</v>
      </c>
      <c r="D80" s="498" t="s">
        <v>381</v>
      </c>
      <c r="E80" s="499"/>
      <c r="F80" s="399"/>
      <c r="G80" s="93" t="str">
        <f>+IF(AND(ISBLANK(E80),ISBLANK(F80)),"Introducir Meta e Resultado",IF(ISBLANK(E80),"Introducir Meta",IF(ISBLANK(F80),"Introducir Resultado",IF(F80&gt;=E80,"Meta Conseguida","Meta Non Conseguida"))))</f>
        <v>Introducir Meta e Resultado</v>
      </c>
      <c r="H80" s="3"/>
      <c r="I80" s="499"/>
      <c r="J80" s="399"/>
      <c r="K80" s="93" t="str">
        <f>+IF(AND(ISBLANK(I80),ISBLANK(J80)),"Introducir Meta e Resultado",IF(ISBLANK(I80),"Introducir Meta",IF(ISBLANK(J80),"Introducir Resultado",IF(J80&gt;=I80,"Meta Conseguida","Meta Non Conseguida"))))</f>
        <v>Introducir Meta e Resultado</v>
      </c>
      <c r="M80" s="499"/>
      <c r="N80" s="399"/>
      <c r="O80" s="93" t="str">
        <f>+IF(AND(ISBLANK(M80),ISBLANK(N80)),"Introducir Meta e Resultado",IF(ISBLANK(M80),"Introducir Meta",IF(ISBLANK(N80),"Introducir Resultado",IF(N80&gt;=M80,"Meta Conseguida","Meta Non Conseguida"))))</f>
        <v>Introducir Meta e Resultado</v>
      </c>
    </row>
    <row r="81" spans="1:15" ht="65.650000000000006">
      <c r="A81" s="104" t="s">
        <v>135</v>
      </c>
      <c r="B81" s="105" t="s">
        <v>62</v>
      </c>
      <c r="C81" s="105" t="s">
        <v>7</v>
      </c>
      <c r="D81" s="474" t="s">
        <v>592</v>
      </c>
      <c r="E81" s="495"/>
      <c r="F81" s="411">
        <v>3.96</v>
      </c>
      <c r="G81" s="87" t="str">
        <f>+IF(AND(ISBLANK(E81),ISBLANK(F81)),"Introducir Meta e Resultado",IF(ISBLANK(E81),"Introducir Meta",IF(ISBLANK(F81),"Introducir Resultado",IF(F81&gt;=E81,"Meta Conseguida","Meta Non Conseguida"))))</f>
        <v>Introducir Meta</v>
      </c>
      <c r="H81" s="3"/>
      <c r="I81" s="495"/>
      <c r="J81" s="411"/>
      <c r="K81" s="87" t="str">
        <f>+IF(AND(ISBLANK(I81),ISBLANK(J81)),"Introducir Meta e Resultado",IF(ISBLANK(I81),"Introducir Meta",IF(ISBLANK(J81),"Introducir Resultado",IF(J81&gt;=I81,"Meta Conseguida","Meta Non Conseguida"))))</f>
        <v>Introducir Meta e Resultado</v>
      </c>
      <c r="M81" s="495"/>
      <c r="N81" s="411"/>
      <c r="O81" s="87" t="str">
        <f>+IF(AND(ISBLANK(M81),ISBLANK(N81)),"Introducir Meta e Resultado",IF(ISBLANK(M81),"Introducir Meta",IF(ISBLANK(N81),"Introducir Resultado",IF(N81&gt;=M81,"Meta Conseguida","Meta Non Conseguida"))))</f>
        <v>Introducir Meta e Resultado</v>
      </c>
    </row>
    <row r="82" spans="1:15" ht="36">
      <c r="A82" s="103" t="s">
        <v>173</v>
      </c>
      <c r="B82" s="97" t="s">
        <v>320</v>
      </c>
      <c r="C82" s="97" t="s">
        <v>11</v>
      </c>
      <c r="D82" s="484" t="s">
        <v>400</v>
      </c>
      <c r="E82" s="426">
        <f>+COUNTA(E83:E86)</f>
        <v>0</v>
      </c>
      <c r="F82" s="427">
        <f>+COUNTIF(G83:G86,"Meta Conseguida")</f>
        <v>0</v>
      </c>
      <c r="G82" s="90" t="str">
        <f>+IF(F82=0,"Ningunha Meta Alcanzada",IF(F82=E82,"Meta Totalmente Alcanzada",IF(F82&gt;0,"Meta Parcialmente Alcanzada")))</f>
        <v>Ningunha Meta Alcanzada</v>
      </c>
      <c r="H82" s="336"/>
      <c r="I82" s="426">
        <f>+COUNTA(I83:I86)</f>
        <v>0</v>
      </c>
      <c r="J82" s="427">
        <f>+COUNTIF(K83:K86,"Meta Conseguida")</f>
        <v>0</v>
      </c>
      <c r="K82" s="90" t="str">
        <f>+IF(J82=0,"Ningunha Meta Alcanzada",IF(J82=I82,"Meta Totalmente Alcanzada",IF(J82&gt;0,"Meta Parcialmente Alcanzada")))</f>
        <v>Ningunha Meta Alcanzada</v>
      </c>
      <c r="M82" s="426">
        <f>+COUNTA(M83:M86)</f>
        <v>0</v>
      </c>
      <c r="N82" s="427">
        <f>+COUNTIF(O83:O86,"Meta Conseguida")</f>
        <v>0</v>
      </c>
      <c r="O82" s="90" t="str">
        <f>+IF(N82=0,"Ningunha Meta Alcanzada",IF(N82=M82,"Meta Totalmente Alcanzada",IF(N82&gt;0,"Meta Parcialmente Alcanzada")))</f>
        <v>Ningunha Meta Alcanzada</v>
      </c>
    </row>
    <row r="83" spans="1:15" ht="78.75">
      <c r="A83" s="58" t="s">
        <v>321</v>
      </c>
      <c r="B83" s="91" t="s">
        <v>322</v>
      </c>
      <c r="C83" s="91" t="s">
        <v>11</v>
      </c>
      <c r="D83" s="485" t="s">
        <v>593</v>
      </c>
      <c r="E83" s="518"/>
      <c r="F83" s="519">
        <v>3.57</v>
      </c>
      <c r="G83" s="88" t="str">
        <f t="shared" ref="G83:G86" si="44">+IF(AND(ISBLANK(E83),ISBLANK(F83)),"Introducir Meta e Resultado",IF(ISBLANK(E83),"Introducir Meta",IF(ISBLANK(F83),"Introducir Resultado",IF(F83&gt;=E83,"Meta Conseguida","Meta Non Conseguida"))))</f>
        <v>Introducir Meta</v>
      </c>
      <c r="H83" s="336"/>
      <c r="I83" s="518"/>
      <c r="J83" s="519"/>
      <c r="K83" s="88" t="str">
        <f t="shared" ref="K83:K86" si="45">+IF(AND(ISBLANK(I83),ISBLANK(J83)),"Introducir Meta e Resultado",IF(ISBLANK(I83),"Introducir Meta",IF(ISBLANK(J83),"Introducir Resultado",IF(J83&gt;=I83,"Meta Conseguida","Meta Non Conseguida"))))</f>
        <v>Introducir Meta e Resultado</v>
      </c>
      <c r="M83" s="518"/>
      <c r="N83" s="519"/>
      <c r="O83" s="88" t="str">
        <f t="shared" ref="O83:O86" si="46">+IF(AND(ISBLANK(M83),ISBLANK(N83)),"Introducir Meta e Resultado",IF(ISBLANK(M83),"Introducir Meta",IF(ISBLANK(N83),"Introducir Resultado",IF(N83&gt;=M83,"Meta Conseguida","Meta Non Conseguida"))))</f>
        <v>Introducir Meta e Resultado</v>
      </c>
    </row>
    <row r="84" spans="1:15" ht="78.75">
      <c r="A84" s="58" t="s">
        <v>323</v>
      </c>
      <c r="B84" s="91" t="s">
        <v>324</v>
      </c>
      <c r="C84" s="91" t="s">
        <v>11</v>
      </c>
      <c r="D84" s="485" t="s">
        <v>594</v>
      </c>
      <c r="E84" s="518"/>
      <c r="F84" s="519">
        <v>4.6896551724137927</v>
      </c>
      <c r="G84" s="88" t="str">
        <f t="shared" si="44"/>
        <v>Introducir Meta</v>
      </c>
      <c r="H84" s="336"/>
      <c r="I84" s="518"/>
      <c r="J84" s="519"/>
      <c r="K84" s="88" t="str">
        <f t="shared" si="45"/>
        <v>Introducir Meta e Resultado</v>
      </c>
      <c r="M84" s="518"/>
      <c r="N84" s="519"/>
      <c r="O84" s="88" t="str">
        <f t="shared" si="46"/>
        <v>Introducir Meta e Resultado</v>
      </c>
    </row>
    <row r="85" spans="1:15" ht="78.75">
      <c r="A85" s="58" t="s">
        <v>326</v>
      </c>
      <c r="B85" s="91" t="s">
        <v>325</v>
      </c>
      <c r="C85" s="91" t="s">
        <v>11</v>
      </c>
      <c r="D85" s="485" t="s">
        <v>595</v>
      </c>
      <c r="E85" s="518"/>
      <c r="F85" s="519">
        <v>3.2083333333333335</v>
      </c>
      <c r="G85" s="88" t="str">
        <f t="shared" si="44"/>
        <v>Introducir Meta</v>
      </c>
      <c r="H85" s="336"/>
      <c r="I85" s="518"/>
      <c r="J85" s="519"/>
      <c r="K85" s="88" t="str">
        <f t="shared" si="45"/>
        <v>Introducir Meta e Resultado</v>
      </c>
      <c r="M85" s="518"/>
      <c r="N85" s="519"/>
      <c r="O85" s="88" t="str">
        <f t="shared" si="46"/>
        <v>Introducir Meta e Resultado</v>
      </c>
    </row>
    <row r="86" spans="1:15" ht="78.75">
      <c r="A86" s="59" t="s">
        <v>326</v>
      </c>
      <c r="B86" s="91" t="s">
        <v>427</v>
      </c>
      <c r="C86" s="92" t="s">
        <v>11</v>
      </c>
      <c r="D86" s="485" t="s">
        <v>596</v>
      </c>
      <c r="E86" s="518"/>
      <c r="F86" s="519">
        <v>4</v>
      </c>
      <c r="G86" s="88" t="str">
        <f t="shared" si="44"/>
        <v>Introducir Meta</v>
      </c>
      <c r="H86" s="336"/>
      <c r="I86" s="518"/>
      <c r="J86" s="519"/>
      <c r="K86" s="88" t="str">
        <f t="shared" si="45"/>
        <v>Introducir Meta e Resultado</v>
      </c>
      <c r="M86" s="518"/>
      <c r="N86" s="519"/>
      <c r="O86" s="88" t="str">
        <f t="shared" si="46"/>
        <v>Introducir Meta e Resultado</v>
      </c>
    </row>
    <row r="87" spans="1:15" ht="65.650000000000006">
      <c r="A87" s="106" t="s">
        <v>174</v>
      </c>
      <c r="B87" s="107" t="s">
        <v>232</v>
      </c>
      <c r="C87" s="107" t="s">
        <v>357</v>
      </c>
      <c r="D87" s="500" t="s">
        <v>597</v>
      </c>
      <c r="E87" s="501" t="s">
        <v>184</v>
      </c>
      <c r="F87" s="502">
        <v>79</v>
      </c>
      <c r="G87" s="93" t="str">
        <f t="shared" ref="G87:G88" si="47">+IF(ISBLANK(F87),"Introducir Resultado","Indicador Completado")</f>
        <v>Indicador Completado</v>
      </c>
      <c r="H87" s="3"/>
      <c r="I87" s="501" t="s">
        <v>184</v>
      </c>
      <c r="J87" s="502"/>
      <c r="K87" s="93" t="str">
        <f t="shared" ref="K87:K88" si="48">+IF(ISBLANK(J87),"Introducir Resultado","Indicador Completado")</f>
        <v>Introducir Resultado</v>
      </c>
      <c r="M87" s="501" t="s">
        <v>184</v>
      </c>
      <c r="N87" s="502"/>
      <c r="O87" s="93" t="str">
        <f t="shared" ref="O87:O88" si="49">+IF(ISBLANK(N87),"Introducir Resultado","Indicador Completado")</f>
        <v>Introducir Resultado</v>
      </c>
    </row>
    <row r="88" spans="1:15" ht="65.650000000000006">
      <c r="A88" s="106" t="s">
        <v>328</v>
      </c>
      <c r="B88" s="107" t="s">
        <v>175</v>
      </c>
      <c r="C88" s="107" t="s">
        <v>7</v>
      </c>
      <c r="D88" s="500" t="s">
        <v>598</v>
      </c>
      <c r="E88" s="501" t="s">
        <v>184</v>
      </c>
      <c r="F88" s="502">
        <v>35</v>
      </c>
      <c r="G88" s="93" t="str">
        <f t="shared" si="47"/>
        <v>Indicador Completado</v>
      </c>
      <c r="H88" s="3"/>
      <c r="I88" s="501" t="s">
        <v>184</v>
      </c>
      <c r="J88" s="502"/>
      <c r="K88" s="93" t="str">
        <f t="shared" si="48"/>
        <v>Introducir Resultado</v>
      </c>
      <c r="M88" s="501" t="s">
        <v>184</v>
      </c>
      <c r="N88" s="502"/>
      <c r="O88" s="93" t="str">
        <f t="shared" si="49"/>
        <v>Introducir Resultado</v>
      </c>
    </row>
    <row r="89" spans="1:15" s="52" customFormat="1" ht="18.75" customHeight="1" thickBot="1">
      <c r="A89" s="334"/>
      <c r="B89" s="335"/>
      <c r="C89" s="335"/>
      <c r="D89" s="503"/>
      <c r="E89" s="481"/>
      <c r="F89" s="504"/>
      <c r="G89" s="27"/>
      <c r="H89" s="2"/>
      <c r="I89" s="481"/>
      <c r="J89" s="504"/>
      <c r="K89" s="27"/>
      <c r="L89" s="2"/>
      <c r="M89" s="481"/>
      <c r="N89" s="504"/>
      <c r="O89" s="27"/>
    </row>
    <row r="90" spans="1:15" ht="18.75" customHeight="1" thickBot="1">
      <c r="A90" s="40" t="s">
        <v>26</v>
      </c>
      <c r="B90" s="41"/>
      <c r="C90" s="41"/>
      <c r="D90" s="505"/>
      <c r="E90" s="506"/>
      <c r="F90" s="506"/>
      <c r="G90" s="43"/>
      <c r="H90" s="52"/>
      <c r="I90" s="506"/>
      <c r="J90" s="506"/>
      <c r="K90" s="43"/>
      <c r="L90" s="52"/>
      <c r="M90" s="506"/>
      <c r="N90" s="506"/>
      <c r="O90" s="43"/>
    </row>
    <row r="91" spans="1:15" ht="24.95" customHeight="1">
      <c r="A91" s="95"/>
      <c r="B91" s="185"/>
      <c r="C91" s="185"/>
      <c r="D91" s="507"/>
      <c r="E91" s="481"/>
      <c r="F91" s="481"/>
      <c r="G91" s="27"/>
      <c r="I91" s="481"/>
      <c r="J91" s="481"/>
      <c r="K91" s="27"/>
      <c r="M91" s="481"/>
      <c r="N91" s="481"/>
      <c r="O91" s="27"/>
    </row>
    <row r="92" spans="1:15" ht="36">
      <c r="A92" s="537" t="s">
        <v>136</v>
      </c>
      <c r="B92" s="530" t="s">
        <v>428</v>
      </c>
      <c r="C92" s="530" t="s">
        <v>34</v>
      </c>
      <c r="D92" s="508" t="s">
        <v>401</v>
      </c>
      <c r="E92" s="424">
        <f>+COUNTA(G93:G102)-COUNTIF(G93:G102,"Non hai indicador")-COUNTIF(G93:G102,"Introducir Meta e Resultado")</f>
        <v>0</v>
      </c>
      <c r="F92" s="425">
        <f>+COUNTIF(G93:G102,"Meta Conseguida")</f>
        <v>0</v>
      </c>
      <c r="G92" s="90" t="str">
        <f>+IF(F92=0,"Ningunha Meta Alcanzada",IF(F92=E92,"Meta Totalmente Alcanzada",IF(F92&gt;0,"Meta Parcialmente Alcanzada")))</f>
        <v>Ningunha Meta Alcanzada</v>
      </c>
      <c r="I92" s="424">
        <f>+COUNTA(K93:K102)-COUNTIF(K93:K102,"Non hai indicador")-COUNTIF(K93:K102,"Introducir Meta e Resultado")</f>
        <v>0</v>
      </c>
      <c r="J92" s="425">
        <f>+COUNTIF(K93:K102,"Meta Conseguida")</f>
        <v>0</v>
      </c>
      <c r="K92" s="90" t="str">
        <f>+IF(J92=0,"Ningunha Meta Alcanzada",IF(J92=I92,"Meta Totalmente Alcanzada",IF(J92&gt;0,"Meta Parcialmente Alcanzada")))</f>
        <v>Ningunha Meta Alcanzada</v>
      </c>
      <c r="M92" s="424">
        <f>+COUNTA(O93:O102)-COUNTIF(O93:O102,"Non hai indicador")-COUNTIF(O93:O102,"Introducir Meta e Resultado")</f>
        <v>0</v>
      </c>
      <c r="N92" s="425">
        <f>+COUNTIF(O93:O102,"Meta Conseguida")</f>
        <v>0</v>
      </c>
      <c r="O92" s="90" t="str">
        <f>+IF(N92=0,"Ningunha Meta Alcanzada",IF(N92=M92,"Meta Totalmente Alcanzada",IF(N92&gt;0,"Meta Parcialmente Alcanzada")))</f>
        <v>Ningunha Meta Alcanzada</v>
      </c>
    </row>
    <row r="93" spans="1:15" ht="26.25">
      <c r="A93" s="538" t="s">
        <v>450</v>
      </c>
      <c r="B93" s="466" t="s">
        <v>451</v>
      </c>
      <c r="C93" s="457" t="s">
        <v>34</v>
      </c>
      <c r="D93" s="448" t="s">
        <v>382</v>
      </c>
      <c r="E93" s="417"/>
      <c r="F93" s="418"/>
      <c r="G93" s="88" t="str">
        <f t="shared" ref="G93:G102" si="50">+IF(AND(ISBLANK(E93),ISBLANK(F93)),"Introducir Meta e Resultado",IF(ISBLANK(E93),"Introducir Meta",IF(ISBLANK(F93),"Introducir Resultado",IF(F93&gt;=E93,"Meta Conseguida","Meta Non Conseguida"))))</f>
        <v>Introducir Meta e Resultado</v>
      </c>
      <c r="I93" s="417"/>
      <c r="J93" s="418"/>
      <c r="K93" s="88" t="str">
        <f t="shared" ref="K93:K102" si="51">+IF(AND(ISBLANK(I93),ISBLANK(J93)),"Introducir Meta e Resultado",IF(ISBLANK(I93),"Introducir Meta",IF(ISBLANK(J93),"Introducir Resultado",IF(J93&gt;=I93,"Meta Conseguida","Meta Non Conseguida"))))</f>
        <v>Introducir Meta e Resultado</v>
      </c>
      <c r="M93" s="417"/>
      <c r="N93" s="418"/>
      <c r="O93" s="88" t="str">
        <f t="shared" ref="O93:O102" si="52">+IF(AND(ISBLANK(M93),ISBLANK(N93)),"Introducir Meta e Resultado",IF(ISBLANK(M93),"Introducir Meta",IF(ISBLANK(N93),"Introducir Resultado",IF(N93&gt;=M93,"Meta Conseguida","Meta Non Conseguida"))))</f>
        <v>Introducir Meta e Resultado</v>
      </c>
    </row>
    <row r="94" spans="1:15" ht="26.25">
      <c r="A94" s="538" t="s">
        <v>452</v>
      </c>
      <c r="B94" s="466" t="s">
        <v>453</v>
      </c>
      <c r="C94" s="457" t="s">
        <v>34</v>
      </c>
      <c r="D94" s="448" t="s">
        <v>383</v>
      </c>
      <c r="E94" s="417"/>
      <c r="F94" s="418"/>
      <c r="G94" s="88" t="str">
        <f t="shared" si="50"/>
        <v>Introducir Meta e Resultado</v>
      </c>
      <c r="I94" s="417"/>
      <c r="J94" s="418"/>
      <c r="K94" s="88" t="str">
        <f t="shared" si="51"/>
        <v>Introducir Meta e Resultado</v>
      </c>
      <c r="M94" s="417"/>
      <c r="N94" s="418"/>
      <c r="O94" s="88" t="str">
        <f t="shared" si="52"/>
        <v>Introducir Meta e Resultado</v>
      </c>
    </row>
    <row r="95" spans="1:15" ht="26.25">
      <c r="A95" s="538" t="s">
        <v>454</v>
      </c>
      <c r="B95" s="466" t="s">
        <v>455</v>
      </c>
      <c r="C95" s="457" t="s">
        <v>34</v>
      </c>
      <c r="D95" s="448" t="s">
        <v>383</v>
      </c>
      <c r="E95" s="417"/>
      <c r="F95" s="418"/>
      <c r="G95" s="88" t="str">
        <f t="shared" si="50"/>
        <v>Introducir Meta e Resultado</v>
      </c>
      <c r="I95" s="417"/>
      <c r="J95" s="418"/>
      <c r="K95" s="88" t="str">
        <f t="shared" si="51"/>
        <v>Introducir Meta e Resultado</v>
      </c>
      <c r="M95" s="417"/>
      <c r="N95" s="418"/>
      <c r="O95" s="88" t="str">
        <f t="shared" si="52"/>
        <v>Introducir Meta e Resultado</v>
      </c>
    </row>
    <row r="96" spans="1:15" ht="26.25">
      <c r="A96" s="538" t="s">
        <v>456</v>
      </c>
      <c r="B96" s="466" t="s">
        <v>457</v>
      </c>
      <c r="C96" s="457" t="s">
        <v>34</v>
      </c>
      <c r="D96" s="448" t="s">
        <v>383</v>
      </c>
      <c r="E96" s="419"/>
      <c r="F96" s="418"/>
      <c r="G96" s="88" t="str">
        <f t="shared" si="50"/>
        <v>Introducir Meta e Resultado</v>
      </c>
      <c r="I96" s="419"/>
      <c r="J96" s="418"/>
      <c r="K96" s="88" t="str">
        <f t="shared" si="51"/>
        <v>Introducir Meta e Resultado</v>
      </c>
      <c r="M96" s="419"/>
      <c r="N96" s="418"/>
      <c r="O96" s="88" t="str">
        <f t="shared" si="52"/>
        <v>Introducir Meta e Resultado</v>
      </c>
    </row>
    <row r="97" spans="1:15" ht="26.25">
      <c r="A97" s="538" t="s">
        <v>458</v>
      </c>
      <c r="B97" s="466" t="s">
        <v>459</v>
      </c>
      <c r="C97" s="457" t="s">
        <v>34</v>
      </c>
      <c r="D97" s="448" t="s">
        <v>383</v>
      </c>
      <c r="E97" s="417"/>
      <c r="F97" s="418"/>
      <c r="G97" s="88" t="str">
        <f t="shared" si="50"/>
        <v>Introducir Meta e Resultado</v>
      </c>
      <c r="I97" s="417"/>
      <c r="J97" s="418"/>
      <c r="K97" s="88" t="str">
        <f t="shared" si="51"/>
        <v>Introducir Meta e Resultado</v>
      </c>
      <c r="M97" s="417"/>
      <c r="N97" s="418"/>
      <c r="O97" s="88" t="str">
        <f t="shared" si="52"/>
        <v>Introducir Meta e Resultado</v>
      </c>
    </row>
    <row r="98" spans="1:15" ht="26.25">
      <c r="A98" s="538" t="s">
        <v>460</v>
      </c>
      <c r="B98" s="466" t="s">
        <v>461</v>
      </c>
      <c r="C98" s="457" t="s">
        <v>34</v>
      </c>
      <c r="D98" s="448" t="s">
        <v>383</v>
      </c>
      <c r="E98" s="417"/>
      <c r="F98" s="418"/>
      <c r="G98" s="88" t="str">
        <f t="shared" si="50"/>
        <v>Introducir Meta e Resultado</v>
      </c>
      <c r="I98" s="417"/>
      <c r="J98" s="418"/>
      <c r="K98" s="88" t="str">
        <f t="shared" si="51"/>
        <v>Introducir Meta e Resultado</v>
      </c>
      <c r="M98" s="417"/>
      <c r="N98" s="418"/>
      <c r="O98" s="88" t="str">
        <f t="shared" si="52"/>
        <v>Introducir Meta e Resultado</v>
      </c>
    </row>
    <row r="99" spans="1:15" ht="26.25">
      <c r="A99" s="538" t="s">
        <v>462</v>
      </c>
      <c r="B99" s="466" t="s">
        <v>463</v>
      </c>
      <c r="C99" s="457" t="s">
        <v>34</v>
      </c>
      <c r="D99" s="448" t="s">
        <v>383</v>
      </c>
      <c r="E99" s="417"/>
      <c r="F99" s="418"/>
      <c r="G99" s="88" t="str">
        <f t="shared" si="50"/>
        <v>Introducir Meta e Resultado</v>
      </c>
      <c r="I99" s="417"/>
      <c r="J99" s="418"/>
      <c r="K99" s="88" t="str">
        <f t="shared" si="51"/>
        <v>Introducir Meta e Resultado</v>
      </c>
      <c r="M99" s="417"/>
      <c r="N99" s="418"/>
      <c r="O99" s="88" t="str">
        <f t="shared" si="52"/>
        <v>Introducir Meta e Resultado</v>
      </c>
    </row>
    <row r="100" spans="1:15" ht="26.25">
      <c r="A100" s="538" t="s">
        <v>464</v>
      </c>
      <c r="B100" s="466" t="s">
        <v>465</v>
      </c>
      <c r="C100" s="457" t="s">
        <v>34</v>
      </c>
      <c r="D100" s="448" t="s">
        <v>383</v>
      </c>
      <c r="E100" s="417"/>
      <c r="F100" s="418"/>
      <c r="G100" s="88" t="str">
        <f t="shared" si="50"/>
        <v>Introducir Meta e Resultado</v>
      </c>
      <c r="I100" s="417"/>
      <c r="J100" s="418"/>
      <c r="K100" s="88" t="str">
        <f t="shared" si="51"/>
        <v>Introducir Meta e Resultado</v>
      </c>
      <c r="M100" s="417"/>
      <c r="N100" s="418"/>
      <c r="O100" s="88" t="str">
        <f t="shared" si="52"/>
        <v>Introducir Meta e Resultado</v>
      </c>
    </row>
    <row r="101" spans="1:15" ht="26.25">
      <c r="A101" s="538" t="s">
        <v>466</v>
      </c>
      <c r="B101" s="466" t="s">
        <v>467</v>
      </c>
      <c r="C101" s="457" t="s">
        <v>34</v>
      </c>
      <c r="D101" s="448" t="s">
        <v>383</v>
      </c>
      <c r="E101" s="417"/>
      <c r="F101" s="418"/>
      <c r="G101" s="88" t="str">
        <f t="shared" si="50"/>
        <v>Introducir Meta e Resultado</v>
      </c>
      <c r="I101" s="417"/>
      <c r="J101" s="418"/>
      <c r="K101" s="88" t="str">
        <f t="shared" si="51"/>
        <v>Introducir Meta e Resultado</v>
      </c>
      <c r="M101" s="417"/>
      <c r="N101" s="418"/>
      <c r="O101" s="88" t="str">
        <f t="shared" si="52"/>
        <v>Introducir Meta e Resultado</v>
      </c>
    </row>
    <row r="102" spans="1:15" ht="26.25">
      <c r="A102" s="539" t="s">
        <v>468</v>
      </c>
      <c r="B102" s="473" t="s">
        <v>469</v>
      </c>
      <c r="C102" s="535" t="s">
        <v>34</v>
      </c>
      <c r="D102" s="451" t="s">
        <v>383</v>
      </c>
      <c r="E102" s="420"/>
      <c r="F102" s="421"/>
      <c r="G102" s="89" t="str">
        <f t="shared" si="50"/>
        <v>Introducir Meta e Resultado</v>
      </c>
      <c r="I102" s="420"/>
      <c r="J102" s="421"/>
      <c r="K102" s="89" t="str">
        <f t="shared" si="51"/>
        <v>Introducir Meta e Resultado</v>
      </c>
      <c r="M102" s="420"/>
      <c r="N102" s="421"/>
      <c r="O102" s="89" t="str">
        <f t="shared" si="52"/>
        <v>Introducir Meta e Resultado</v>
      </c>
    </row>
    <row r="103" spans="1:15">
      <c r="F103" s="214"/>
    </row>
    <row r="104" spans="1:15">
      <c r="F104" s="214"/>
    </row>
    <row r="105" spans="1:15">
      <c r="F105" s="214"/>
    </row>
  </sheetData>
  <sheetProtection algorithmName="SHA-512" hashValue="bP+o1lV3qCzmRjqwf3CKDEjyx4MBwWd1xAXh/bnn2vvoM447pfa3mUvYHsoG5w2fEedWfNWfhKeRIY+f7mP/6Q==" saltValue="9K21Dufy7Ij/uFho1m4MKw==" spinCount="100000" sheet="1" formatCells="0" formatColumns="0" formatRows="0" autoFilter="0"/>
  <autoFilter ref="A5:C99" xr:uid="{00000000-0009-0000-0000-000004000000}"/>
  <mergeCells count="6">
    <mergeCell ref="M4:O4"/>
    <mergeCell ref="A4:B4"/>
    <mergeCell ref="A2:G2"/>
    <mergeCell ref="E4:G4"/>
    <mergeCell ref="C4:D4"/>
    <mergeCell ref="I4:K4"/>
  </mergeCells>
  <conditionalFormatting sqref="F1">
    <cfRule type="cellIs" dxfId="1419" priority="4664" operator="equal">
      <formula>0</formula>
    </cfRule>
    <cfRule type="cellIs" dxfId="1418" priority="4666" operator="greaterThanOrEqual">
      <formula>$E1</formula>
    </cfRule>
    <cfRule type="cellIs" dxfId="1417" priority="4665" operator="lessThan">
      <formula>$E1</formula>
    </cfRule>
  </conditionalFormatting>
  <conditionalFormatting sqref="F7">
    <cfRule type="cellIs" dxfId="1416" priority="325" operator="equal">
      <formula>0</formula>
    </cfRule>
    <cfRule type="cellIs" dxfId="1415" priority="326" operator="lessThan">
      <formula>E7</formula>
    </cfRule>
    <cfRule type="cellIs" dxfId="1414" priority="327" operator="greaterThanOrEqual">
      <formula>E7</formula>
    </cfRule>
  </conditionalFormatting>
  <conditionalFormatting sqref="F8">
    <cfRule type="cellIs" dxfId="1413" priority="290" operator="greaterThanOrEqual">
      <formula>E8</formula>
    </cfRule>
    <cfRule type="cellIs" dxfId="1412" priority="291" operator="lessThan">
      <formula>E8</formula>
    </cfRule>
    <cfRule type="cellIs" dxfId="1411" priority="289" operator="equal">
      <formula>0</formula>
    </cfRule>
  </conditionalFormatting>
  <conditionalFormatting sqref="F9">
    <cfRule type="cellIs" dxfId="1410" priority="311" operator="lessThan">
      <formula>E9</formula>
    </cfRule>
    <cfRule type="cellIs" dxfId="1409" priority="312" operator="greaterThanOrEqual">
      <formula>E9</formula>
    </cfRule>
  </conditionalFormatting>
  <conditionalFormatting sqref="F9:F11">
    <cfRule type="cellIs" dxfId="1408" priority="295" operator="equal">
      <formula>0</formula>
    </cfRule>
  </conditionalFormatting>
  <conditionalFormatting sqref="F10">
    <cfRule type="cellIs" dxfId="1407" priority="297" operator="greaterThanOrEqual">
      <formula>E10</formula>
    </cfRule>
    <cfRule type="cellIs" dxfId="1406" priority="296" operator="lessThan">
      <formula>E10</formula>
    </cfRule>
  </conditionalFormatting>
  <conditionalFormatting sqref="F11">
    <cfRule type="cellIs" dxfId="1405" priority="314" operator="lessThan">
      <formula>$E11</formula>
    </cfRule>
    <cfRule type="cellIs" dxfId="1404" priority="315" operator="greaterThanOrEqual">
      <formula>$E11</formula>
    </cfRule>
  </conditionalFormatting>
  <conditionalFormatting sqref="F12">
    <cfRule type="cellIs" dxfId="1403" priority="277" operator="equal">
      <formula>0</formula>
    </cfRule>
    <cfRule type="cellIs" dxfId="1402" priority="279" operator="lessThan">
      <formula>E12</formula>
    </cfRule>
    <cfRule type="cellIs" dxfId="1401" priority="278" operator="greaterThanOrEqual">
      <formula>E12</formula>
    </cfRule>
  </conditionalFormatting>
  <conditionalFormatting sqref="F13">
    <cfRule type="cellIs" dxfId="1400" priority="288" operator="greaterThanOrEqual">
      <formula>E13</formula>
    </cfRule>
    <cfRule type="cellIs" dxfId="1399" priority="287" operator="lessThan">
      <formula>E13</formula>
    </cfRule>
  </conditionalFormatting>
  <conditionalFormatting sqref="F13:F15">
    <cfRule type="cellIs" dxfId="1398" priority="258" operator="equal">
      <formula>0</formula>
    </cfRule>
  </conditionalFormatting>
  <conditionalFormatting sqref="F14">
    <cfRule type="cellIs" dxfId="1397" priority="284" operator="lessThan">
      <formula>E14</formula>
    </cfRule>
    <cfRule type="cellIs" dxfId="1396" priority="285" operator="greaterThanOrEqual">
      <formula>E14</formula>
    </cfRule>
  </conditionalFormatting>
  <conditionalFormatting sqref="F16">
    <cfRule type="cellIs" dxfId="1395" priority="304" operator="equal">
      <formula>0</formula>
    </cfRule>
    <cfRule type="cellIs" dxfId="1394" priority="305" operator="greaterThanOrEqual">
      <formula>E16</formula>
    </cfRule>
    <cfRule type="cellIs" dxfId="1393" priority="306" operator="lessThan">
      <formula>E16</formula>
    </cfRule>
  </conditionalFormatting>
  <conditionalFormatting sqref="F17">
    <cfRule type="cellIs" dxfId="1392" priority="308" operator="lessThan">
      <formula>E17</formula>
    </cfRule>
    <cfRule type="cellIs" dxfId="1391" priority="309" operator="greaterThanOrEqual">
      <formula>E17</formula>
    </cfRule>
  </conditionalFormatting>
  <conditionalFormatting sqref="F17:F18">
    <cfRule type="cellIs" dxfId="1390" priority="307" operator="equal">
      <formula>0</formula>
    </cfRule>
  </conditionalFormatting>
  <conditionalFormatting sqref="F18">
    <cfRule type="cellIs" dxfId="1389" priority="318" operator="greaterThanOrEqual">
      <formula>E18</formula>
    </cfRule>
    <cfRule type="cellIs" dxfId="1388" priority="317" operator="lessThan">
      <formula>E18</formula>
    </cfRule>
  </conditionalFormatting>
  <conditionalFormatting sqref="F20">
    <cfRule type="cellIs" dxfId="1387" priority="271" operator="equal">
      <formula>0</formula>
    </cfRule>
    <cfRule type="cellIs" dxfId="1386" priority="272" operator="greaterThanOrEqual">
      <formula>E20</formula>
    </cfRule>
    <cfRule type="cellIs" dxfId="1385" priority="273" operator="lessThan">
      <formula>E20</formula>
    </cfRule>
  </conditionalFormatting>
  <conditionalFormatting sqref="F21">
    <cfRule type="cellIs" dxfId="1384" priority="302" operator="lessThan">
      <formula>E21</formula>
    </cfRule>
    <cfRule type="cellIs" dxfId="1383" priority="303" operator="greaterThanOrEqual">
      <formula>E21</formula>
    </cfRule>
  </conditionalFormatting>
  <conditionalFormatting sqref="F21:F22">
    <cfRule type="cellIs" dxfId="1382" priority="298" operator="equal">
      <formula>0</formula>
    </cfRule>
  </conditionalFormatting>
  <conditionalFormatting sqref="F22">
    <cfRule type="cellIs" dxfId="1381" priority="300" operator="greaterThanOrEqual">
      <formula>E22</formula>
    </cfRule>
    <cfRule type="cellIs" dxfId="1380" priority="299" operator="lessThan">
      <formula>E22</formula>
    </cfRule>
  </conditionalFormatting>
  <conditionalFormatting sqref="F24">
    <cfRule type="cellIs" dxfId="1379" priority="1300" operator="equal">
      <formula>0</formula>
    </cfRule>
    <cfRule type="cellIs" dxfId="1378" priority="1301" operator="greaterThanOrEqual">
      <formula>E24</formula>
    </cfRule>
    <cfRule type="cellIs" dxfId="1377" priority="1302" operator="lessThan">
      <formula>E24</formula>
    </cfRule>
  </conditionalFormatting>
  <conditionalFormatting sqref="F25">
    <cfRule type="cellIs" dxfId="1376" priority="1290" operator="greaterThanOrEqual">
      <formula>E25</formula>
    </cfRule>
    <cfRule type="cellIs" dxfId="1375" priority="1289" operator="lessThan">
      <formula>E25</formula>
    </cfRule>
    <cfRule type="cellIs" dxfId="1374" priority="1288" operator="equal">
      <formula>0</formula>
    </cfRule>
  </conditionalFormatting>
  <conditionalFormatting sqref="F26">
    <cfRule type="cellIs" dxfId="1373" priority="1293" operator="greaterThan">
      <formula>E26</formula>
    </cfRule>
    <cfRule type="cellIs" dxfId="1372" priority="1291" operator="equal">
      <formula>0</formula>
    </cfRule>
    <cfRule type="cellIs" dxfId="1371" priority="1292" operator="lessThanOrEqual">
      <formula>E26</formula>
    </cfRule>
  </conditionalFormatting>
  <conditionalFormatting sqref="F27:F30">
    <cfRule type="cellIs" dxfId="1370" priority="1277" operator="lessThan">
      <formula>$E27</formula>
    </cfRule>
    <cfRule type="cellIs" dxfId="1369" priority="1278" operator="greaterThanOrEqual">
      <formula>$E27</formula>
    </cfRule>
    <cfRule type="cellIs" dxfId="1368" priority="1276" operator="equal">
      <formula>0</formula>
    </cfRule>
  </conditionalFormatting>
  <conditionalFormatting sqref="F32">
    <cfRule type="cellIs" dxfId="1367" priority="1383" operator="greaterThanOrEqual">
      <formula>E32</formula>
    </cfRule>
    <cfRule type="cellIs" dxfId="1366" priority="1382" operator="lessThan">
      <formula>E32</formula>
    </cfRule>
  </conditionalFormatting>
  <conditionalFormatting sqref="F32:F33">
    <cfRule type="cellIs" dxfId="1365" priority="1381" operator="equal">
      <formula>0</formula>
    </cfRule>
  </conditionalFormatting>
  <conditionalFormatting sqref="F33">
    <cfRule type="cellIs" dxfId="1364" priority="1385" operator="lessThan">
      <formula>E33</formula>
    </cfRule>
    <cfRule type="cellIs" dxfId="1363" priority="1386" operator="greaterThanOrEqual">
      <formula>E33</formula>
    </cfRule>
  </conditionalFormatting>
  <conditionalFormatting sqref="F35">
    <cfRule type="cellIs" dxfId="1362" priority="1379" operator="lessThan">
      <formula>E35</formula>
    </cfRule>
    <cfRule type="cellIs" dxfId="1361" priority="1380" operator="greaterThanOrEqual">
      <formula>E35</formula>
    </cfRule>
  </conditionalFormatting>
  <conditionalFormatting sqref="F35:F36">
    <cfRule type="cellIs" dxfId="1360" priority="1372" operator="equal">
      <formula>0</formula>
    </cfRule>
  </conditionalFormatting>
  <conditionalFormatting sqref="F36">
    <cfRule type="cellIs" dxfId="1359" priority="1374" operator="greaterThanOrEqual">
      <formula>E36</formula>
    </cfRule>
    <cfRule type="cellIs" dxfId="1358" priority="1373" operator="lessThan">
      <formula>E36</formula>
    </cfRule>
  </conditionalFormatting>
  <conditionalFormatting sqref="F37">
    <cfRule type="cellIs" dxfId="1357" priority="1462" operator="equal">
      <formula>0</formula>
    </cfRule>
    <cfRule type="cellIs" dxfId="1356" priority="1463" operator="lessThan">
      <formula>$E37</formula>
    </cfRule>
    <cfRule type="cellIs" dxfId="1355" priority="1464" operator="greaterThanOrEqual">
      <formula>$E37</formula>
    </cfRule>
  </conditionalFormatting>
  <conditionalFormatting sqref="F38:F40">
    <cfRule type="cellIs" dxfId="1354" priority="1362" operator="greaterThanOrEqual">
      <formula>E38</formula>
    </cfRule>
    <cfRule type="cellIs" dxfId="1353" priority="1361" operator="lessThan">
      <formula>E38</formula>
    </cfRule>
    <cfRule type="cellIs" dxfId="1352" priority="1360" operator="equal">
      <formula>0</formula>
    </cfRule>
  </conditionalFormatting>
  <conditionalFormatting sqref="F46">
    <cfRule type="cellIs" dxfId="1351" priority="1456" operator="equal">
      <formula>0</formula>
    </cfRule>
    <cfRule type="cellIs" dxfId="1350" priority="1457" operator="lessThan">
      <formula>E46</formula>
    </cfRule>
    <cfRule type="cellIs" dxfId="1349" priority="1458" operator="greaterThanOrEqual">
      <formula>E46</formula>
    </cfRule>
  </conditionalFormatting>
  <conditionalFormatting sqref="F47:F51">
    <cfRule type="cellIs" dxfId="1348" priority="51" operator="greaterThanOrEqual">
      <formula>E47</formula>
    </cfRule>
    <cfRule type="cellIs" dxfId="1347" priority="50" operator="lessThan">
      <formula>E47</formula>
    </cfRule>
    <cfRule type="cellIs" dxfId="1346" priority="49" operator="equal">
      <formula>0</formula>
    </cfRule>
  </conditionalFormatting>
  <conditionalFormatting sqref="F50:F51">
    <cfRule type="cellIs" dxfId="1345" priority="13" operator="equal">
      <formula>0</formula>
    </cfRule>
    <cfRule type="cellIs" dxfId="1344" priority="15" operator="greaterThanOrEqual">
      <formula>E50</formula>
    </cfRule>
    <cfRule type="cellIs" dxfId="1343" priority="14" operator="lessThan">
      <formula>E50</formula>
    </cfRule>
  </conditionalFormatting>
  <conditionalFormatting sqref="F52:F53">
    <cfRule type="cellIs" dxfId="1342" priority="1356" operator="greaterThan">
      <formula>E52</formula>
    </cfRule>
    <cfRule type="cellIs" dxfId="1341" priority="1355" operator="lessThanOrEqual">
      <formula>E52</formula>
    </cfRule>
    <cfRule type="cellIs" dxfId="1340" priority="1354" operator="equal">
      <formula>0</formula>
    </cfRule>
  </conditionalFormatting>
  <conditionalFormatting sqref="F54">
    <cfRule type="cellIs" dxfId="1339" priority="1445" operator="lessThan">
      <formula>$E54</formula>
    </cfRule>
    <cfRule type="cellIs" dxfId="1338" priority="1444" operator="equal">
      <formula>0</formula>
    </cfRule>
    <cfRule type="cellIs" dxfId="1337" priority="1446" operator="greaterThanOrEqual">
      <formula>$E54</formula>
    </cfRule>
  </conditionalFormatting>
  <conditionalFormatting sqref="F55:F58">
    <cfRule type="cellIs" dxfId="1336" priority="1215" operator="greaterThanOrEqual">
      <formula>E55</formula>
    </cfRule>
    <cfRule type="cellIs" dxfId="1335" priority="1214" operator="lessThan">
      <formula>E55</formula>
    </cfRule>
    <cfRule type="cellIs" dxfId="1334" priority="1213" operator="equal">
      <formula>0</formula>
    </cfRule>
  </conditionalFormatting>
  <conditionalFormatting sqref="F59">
    <cfRule type="cellIs" dxfId="1333" priority="1435" operator="equal">
      <formula>0</formula>
    </cfRule>
    <cfRule type="cellIs" dxfId="1332" priority="1436" operator="lessThan">
      <formula>E59</formula>
    </cfRule>
    <cfRule type="cellIs" dxfId="1331" priority="1437" operator="greaterThanOrEqual">
      <formula>E59</formula>
    </cfRule>
  </conditionalFormatting>
  <conditionalFormatting sqref="F60:F63">
    <cfRule type="cellIs" dxfId="1330" priority="1185" operator="greaterThanOrEqual">
      <formula>E60</formula>
    </cfRule>
    <cfRule type="cellIs" dxfId="1329" priority="1184" operator="lessThan">
      <formula>E60</formula>
    </cfRule>
  </conditionalFormatting>
  <conditionalFormatting sqref="F60:F64">
    <cfRule type="cellIs" dxfId="1328" priority="1183" operator="equal">
      <formula>0</formula>
    </cfRule>
  </conditionalFormatting>
  <conditionalFormatting sqref="F64">
    <cfRule type="cellIs" dxfId="1327" priority="1395" operator="greaterThanOrEqual">
      <formula>E64</formula>
    </cfRule>
    <cfRule type="cellIs" dxfId="1326" priority="1394" operator="lessThan">
      <formula>E64</formula>
    </cfRule>
  </conditionalFormatting>
  <conditionalFormatting sqref="F65">
    <cfRule type="cellIs" dxfId="1325" priority="1427" operator="lessThan">
      <formula>$E65</formula>
    </cfRule>
    <cfRule type="cellIs" dxfId="1324" priority="1428" operator="greaterThanOrEqual">
      <formula>$E65</formula>
    </cfRule>
    <cfRule type="cellIs" dxfId="1323" priority="1426" operator="equal">
      <formula>0</formula>
    </cfRule>
  </conditionalFormatting>
  <conditionalFormatting sqref="F66:F69">
    <cfRule type="cellIs" dxfId="1322" priority="1202" operator="lessThan">
      <formula>E66</formula>
    </cfRule>
    <cfRule type="cellIs" dxfId="1321" priority="1203" operator="greaterThanOrEqual">
      <formula>E66</formula>
    </cfRule>
    <cfRule type="cellIs" dxfId="1320" priority="1201" operator="equal">
      <formula>0</formula>
    </cfRule>
  </conditionalFormatting>
  <conditionalFormatting sqref="F71">
    <cfRule type="cellIs" dxfId="1319" priority="1110" operator="equal">
      <formula>0</formula>
    </cfRule>
    <cfRule type="cellIs" dxfId="1318" priority="1111" operator="lessThan">
      <formula>E71</formula>
    </cfRule>
    <cfRule type="cellIs" dxfId="1317" priority="1112" operator="greaterThanOrEqual">
      <formula>E71</formula>
    </cfRule>
  </conditionalFormatting>
  <conditionalFormatting sqref="F73">
    <cfRule type="cellIs" dxfId="1316" priority="1109" operator="greaterThanOrEqual">
      <formula>E73</formula>
    </cfRule>
    <cfRule type="cellIs" dxfId="1315" priority="1108" operator="lessThan">
      <formula>E73</formula>
    </cfRule>
  </conditionalFormatting>
  <conditionalFormatting sqref="F73:F74">
    <cfRule type="cellIs" dxfId="1314" priority="1104" operator="equal">
      <formula>0</formula>
    </cfRule>
  </conditionalFormatting>
  <conditionalFormatting sqref="F74">
    <cfRule type="cellIs" dxfId="1313" priority="1105" operator="lessThan">
      <formula>E74</formula>
    </cfRule>
    <cfRule type="cellIs" dxfId="1312" priority="1106" operator="greaterThanOrEqual">
      <formula>E74</formula>
    </cfRule>
  </conditionalFormatting>
  <conditionalFormatting sqref="F75">
    <cfRule type="cellIs" dxfId="1311" priority="1416" operator="greaterThanOrEqual">
      <formula>$E75</formula>
    </cfRule>
    <cfRule type="cellIs" dxfId="1310" priority="1415" operator="lessThan">
      <formula>$E75</formula>
    </cfRule>
    <cfRule type="cellIs" dxfId="1309" priority="1414" operator="equal">
      <formula>0</formula>
    </cfRule>
  </conditionalFormatting>
  <conditionalFormatting sqref="F76:F79">
    <cfRule type="cellIs" dxfId="1308" priority="1329" operator="greaterThanOrEqual">
      <formula>E76</formula>
    </cfRule>
    <cfRule type="cellIs" dxfId="1307" priority="1328" operator="lessThan">
      <formula>E76</formula>
    </cfRule>
  </conditionalFormatting>
  <conditionalFormatting sqref="F76:F81">
    <cfRule type="cellIs" dxfId="1306" priority="1101" operator="equal">
      <formula>0</formula>
    </cfRule>
  </conditionalFormatting>
  <conditionalFormatting sqref="F80">
    <cfRule type="cellIs" dxfId="1305" priority="1114" operator="lessThan">
      <formula>E80</formula>
    </cfRule>
    <cfRule type="cellIs" dxfId="1304" priority="1115" operator="greaterThanOrEqual">
      <formula>E80</formula>
    </cfRule>
  </conditionalFormatting>
  <conditionalFormatting sqref="F81">
    <cfRule type="cellIs" dxfId="1303" priority="1103" operator="greaterThanOrEqual">
      <formula>E81</formula>
    </cfRule>
    <cfRule type="cellIs" dxfId="1302" priority="1102" operator="lessThan">
      <formula>E81</formula>
    </cfRule>
  </conditionalFormatting>
  <conditionalFormatting sqref="F82">
    <cfRule type="cellIs" dxfId="1301" priority="1306" operator="equal">
      <formula>0</formula>
    </cfRule>
    <cfRule type="cellIs" dxfId="1300" priority="1307" operator="lessThan">
      <formula>$E82</formula>
    </cfRule>
    <cfRule type="cellIs" dxfId="1299" priority="1308" operator="greaterThanOrEqual">
      <formula>$E82</formula>
    </cfRule>
  </conditionalFormatting>
  <conditionalFormatting sqref="F83:F86">
    <cfRule type="cellIs" dxfId="1298" priority="1191" operator="greaterThanOrEqual">
      <formula>E83</formula>
    </cfRule>
    <cfRule type="cellIs" dxfId="1297" priority="1189" operator="equal">
      <formula>0</formula>
    </cfRule>
    <cfRule type="cellIs" dxfId="1296" priority="1190" operator="lessThan">
      <formula>E83</formula>
    </cfRule>
  </conditionalFormatting>
  <conditionalFormatting sqref="F92">
    <cfRule type="cellIs" dxfId="1295" priority="1275" operator="greaterThanOrEqual">
      <formula>E92</formula>
    </cfRule>
    <cfRule type="cellIs" dxfId="1294" priority="1274" operator="lessThan">
      <formula>E92</formula>
    </cfRule>
    <cfRule type="cellIs" dxfId="1293" priority="1273" operator="equal">
      <formula>0</formula>
    </cfRule>
  </conditionalFormatting>
  <conditionalFormatting sqref="F93:F102">
    <cfRule type="cellIs" dxfId="1292" priority="1095" operator="equal">
      <formula>0</formula>
    </cfRule>
    <cfRule type="cellIs" dxfId="1291" priority="1096" operator="lessThan">
      <formula>E93</formula>
    </cfRule>
    <cfRule type="cellIs" dxfId="1290" priority="1097" operator="greaterThanOrEqual">
      <formula>E93</formula>
    </cfRule>
  </conditionalFormatting>
  <conditionalFormatting sqref="G7">
    <cfRule type="cellIs" dxfId="1289" priority="269" operator="equal">
      <formula>"Meta Conseguida"</formula>
    </cfRule>
    <cfRule type="cellIs" dxfId="1288" priority="268" operator="equal">
      <formula>"Introducir resultado"</formula>
    </cfRule>
    <cfRule type="cellIs" dxfId="1287" priority="270" operator="equal">
      <formula>"Meta non Conseguida"</formula>
    </cfRule>
  </conditionalFormatting>
  <conditionalFormatting sqref="G8">
    <cfRule type="cellIs" dxfId="1286" priority="294" operator="equal">
      <formula>"Ningunha Meta Alcanzada"</formula>
    </cfRule>
    <cfRule type="cellIs" dxfId="1285" priority="293" operator="equal">
      <formula>"Meta Parcialmente Alcanzada"</formula>
    </cfRule>
    <cfRule type="cellIs" dxfId="1284" priority="292" operator="equal">
      <formula>"Meta Totalmente Alcanzada"</formula>
    </cfRule>
  </conditionalFormatting>
  <conditionalFormatting sqref="G9:G10">
    <cfRule type="cellIs" dxfId="1283" priority="266" operator="equal">
      <formula>"Meta Conseguida"</formula>
    </cfRule>
    <cfRule type="cellIs" dxfId="1282" priority="265" operator="equal">
      <formula>"Introducir resultado"</formula>
    </cfRule>
    <cfRule type="cellIs" dxfId="1281" priority="267" operator="equal">
      <formula>"Meta non Conseguida"</formula>
    </cfRule>
  </conditionalFormatting>
  <conditionalFormatting sqref="G12">
    <cfRule type="cellIs" dxfId="1280" priority="282" operator="equal">
      <formula>"Ningunha Meta Alcanzada"</formula>
    </cfRule>
    <cfRule type="cellIs" dxfId="1279" priority="280" operator="equal">
      <formula>"Meta Totalmente Alcanzada"</formula>
    </cfRule>
    <cfRule type="cellIs" dxfId="1278" priority="281" operator="equal">
      <formula>"Meta Parcialmente Alcanzada"</formula>
    </cfRule>
  </conditionalFormatting>
  <conditionalFormatting sqref="G13:G14">
    <cfRule type="cellIs" dxfId="1277" priority="261" operator="equal">
      <formula>"Meta non Conseguida"</formula>
    </cfRule>
    <cfRule type="cellIs" dxfId="1276" priority="260" operator="equal">
      <formula>"Meta Conseguida"</formula>
    </cfRule>
  </conditionalFormatting>
  <conditionalFormatting sqref="G13:G15">
    <cfRule type="cellIs" dxfId="1275" priority="255" operator="equal">
      <formula>"Introducir resultado"</formula>
    </cfRule>
  </conditionalFormatting>
  <conditionalFormatting sqref="G15">
    <cfRule type="cellIs" dxfId="1274" priority="257" operator="equal">
      <formula>"Meta no Conseguida"</formula>
    </cfRule>
    <cfRule type="cellIs" dxfId="1273" priority="256" operator="equal">
      <formula>"Resultado Introducido"</formula>
    </cfRule>
  </conditionalFormatting>
  <conditionalFormatting sqref="G16">
    <cfRule type="cellIs" dxfId="1272" priority="319" operator="equal">
      <formula>"Meta Totalmente Alcanzada"</formula>
    </cfRule>
    <cfRule type="cellIs" dxfId="1271" priority="320" operator="equal">
      <formula>"Meta Parcialmente Alcanzada"</formula>
    </cfRule>
    <cfRule type="cellIs" dxfId="1270" priority="321" operator="equal">
      <formula>"Ningunha Meta Alcanzada"</formula>
    </cfRule>
  </conditionalFormatting>
  <conditionalFormatting sqref="G17:G18">
    <cfRule type="cellIs" dxfId="1269" priority="251" operator="equal">
      <formula>"Meta non Conseguida"</formula>
    </cfRule>
    <cfRule type="cellIs" dxfId="1268" priority="249" operator="equal">
      <formula>"Introducir resultado"</formula>
    </cfRule>
    <cfRule type="cellIs" dxfId="1267" priority="250" operator="equal">
      <formula>"Meta Conseguida"</formula>
    </cfRule>
  </conditionalFormatting>
  <conditionalFormatting sqref="G20">
    <cfRule type="cellIs" dxfId="1266" priority="274" operator="equal">
      <formula>"Meta Totalmente Alcanzada"</formula>
    </cfRule>
    <cfRule type="cellIs" dxfId="1265" priority="275" operator="equal">
      <formula>"Meta Parcialmente Alcanzada"</formula>
    </cfRule>
    <cfRule type="cellIs" dxfId="1264" priority="276" operator="equal">
      <formula>"Ningunha Meta Alcanzada"</formula>
    </cfRule>
  </conditionalFormatting>
  <conditionalFormatting sqref="G21:G22">
    <cfRule type="cellIs" dxfId="1263" priority="243" operator="equal">
      <formula>"Introducir resultado"</formula>
    </cfRule>
    <cfRule type="cellIs" dxfId="1262" priority="244" operator="equal">
      <formula>"Meta Conseguida"</formula>
    </cfRule>
    <cfRule type="cellIs" dxfId="1261" priority="245" operator="equal">
      <formula>"Meta non Conseguida"</formula>
    </cfRule>
  </conditionalFormatting>
  <conditionalFormatting sqref="G24">
    <cfRule type="cellIs" dxfId="1260" priority="1298" operator="equal">
      <formula>"Meta Parcialmente Alcanzada"</formula>
    </cfRule>
    <cfRule type="cellIs" dxfId="1259" priority="1297" operator="equal">
      <formula>"Meta Totalmente Alcanzada"</formula>
    </cfRule>
    <cfRule type="cellIs" dxfId="1258" priority="1299" operator="equal">
      <formula>"Ningunha Meta Alcanzada"</formula>
    </cfRule>
  </conditionalFormatting>
  <conditionalFormatting sqref="G25:G30">
    <cfRule type="cellIs" dxfId="1257" priority="1146" operator="equal">
      <formula>"Introducir resultado"</formula>
    </cfRule>
    <cfRule type="cellIs" dxfId="1256" priority="1148" operator="equal">
      <formula>"Meta non Conseguida"</formula>
    </cfRule>
    <cfRule type="cellIs" dxfId="1255" priority="1147" operator="equal">
      <formula>"Meta Conseguida"</formula>
    </cfRule>
  </conditionalFormatting>
  <conditionalFormatting sqref="G32:G33">
    <cfRule type="cellIs" dxfId="1254" priority="1145" operator="equal">
      <formula>"Meta non Conseguida"</formula>
    </cfRule>
    <cfRule type="cellIs" dxfId="1253" priority="1143" operator="equal">
      <formula>"Introducir resultado"</formula>
    </cfRule>
    <cfRule type="cellIs" dxfId="1252" priority="1144" operator="equal">
      <formula>"Meta Conseguida"</formula>
    </cfRule>
  </conditionalFormatting>
  <conditionalFormatting sqref="G35:G36">
    <cfRule type="cellIs" dxfId="1251" priority="1154" operator="equal">
      <formula>"Meta non Conseguida"</formula>
    </cfRule>
    <cfRule type="cellIs" dxfId="1250" priority="1153" operator="equal">
      <formula>"Meta Conseguida"</formula>
    </cfRule>
    <cfRule type="cellIs" dxfId="1249" priority="1152" operator="equal">
      <formula>"Introducir resultado"</formula>
    </cfRule>
  </conditionalFormatting>
  <conditionalFormatting sqref="G37">
    <cfRule type="cellIs" dxfId="1248" priority="1408" operator="equal">
      <formula>"Meta Totalmente Alcanzada"</formula>
    </cfRule>
    <cfRule type="cellIs" dxfId="1247" priority="1410" operator="equal">
      <formula>"Ningunha Meta Alcanzada"</formula>
    </cfRule>
    <cfRule type="cellIs" dxfId="1246" priority="1409" operator="equal">
      <formula>"Meta Parcialmente Alcanzada"</formula>
    </cfRule>
  </conditionalFormatting>
  <conditionalFormatting sqref="G38:G40">
    <cfRule type="cellIs" dxfId="1245" priority="1365" operator="equal">
      <formula>"Meta non Conseguida"</formula>
    </cfRule>
    <cfRule type="cellIs" dxfId="1244" priority="1364" operator="equal">
      <formula>"Meta Conseguida"</formula>
    </cfRule>
  </conditionalFormatting>
  <conditionalFormatting sqref="G38:G41">
    <cfRule type="cellIs" dxfId="1243" priority="1357" operator="equal">
      <formula>"Introducir resultado"</formula>
    </cfRule>
  </conditionalFormatting>
  <conditionalFormatting sqref="G41">
    <cfRule type="cellIs" dxfId="1242" priority="1358" operator="equal">
      <formula>"Indicador Completado"</formula>
    </cfRule>
    <cfRule type="cellIs" dxfId="1241" priority="1359" operator="equal">
      <formula>"Meta no Conseguida"</formula>
    </cfRule>
  </conditionalFormatting>
  <conditionalFormatting sqref="G46">
    <cfRule type="cellIs" dxfId="1240" priority="1407" operator="equal">
      <formula>"Ningunha Meta Alcanzada"</formula>
    </cfRule>
    <cfRule type="cellIs" dxfId="1239" priority="1406" operator="equal">
      <formula>"Meta Parcialmente Alcanzada"</formula>
    </cfRule>
    <cfRule type="cellIs" dxfId="1238" priority="1405" operator="equal">
      <formula>"Meta Totalmente Alcanzada"</formula>
    </cfRule>
  </conditionalFormatting>
  <conditionalFormatting sqref="G47">
    <cfRule type="cellIs" dxfId="1237" priority="1461" operator="equal">
      <formula>"Meta noN Conseguida"</formula>
    </cfRule>
  </conditionalFormatting>
  <conditionalFormatting sqref="G47:G53">
    <cfRule type="cellIs" dxfId="1236" priority="16" operator="equal">
      <formula>"Introducir resultado"</formula>
    </cfRule>
    <cfRule type="cellIs" dxfId="1235" priority="17" operator="equal">
      <formula>"Meta Conseguida"</formula>
    </cfRule>
  </conditionalFormatting>
  <conditionalFormatting sqref="G48:G53">
    <cfRule type="cellIs" dxfId="1234" priority="18" operator="equal">
      <formula>"Meta non Conseguida"</formula>
    </cfRule>
  </conditionalFormatting>
  <conditionalFormatting sqref="G54">
    <cfRule type="cellIs" dxfId="1233" priority="1403" operator="equal">
      <formula>"Meta Parcialmente Alcanzada"</formula>
    </cfRule>
    <cfRule type="cellIs" dxfId="1232" priority="1404" operator="equal">
      <formula>"Ningunha Meta Alcanzada"</formula>
    </cfRule>
    <cfRule type="cellIs" dxfId="1231" priority="1402" operator="equal">
      <formula>"Meta Totalmente Alcanzada"</formula>
    </cfRule>
  </conditionalFormatting>
  <conditionalFormatting sqref="G55:G58">
    <cfRule type="cellIs" dxfId="1230" priority="1413" operator="equal">
      <formula>"Meta non Conseguida"</formula>
    </cfRule>
    <cfRule type="cellIs" dxfId="1229" priority="1412" operator="equal">
      <formula>"Meta Conseguida"</formula>
    </cfRule>
    <cfRule type="cellIs" dxfId="1228" priority="1411" operator="equal">
      <formula>"Introducir resultado"</formula>
    </cfRule>
  </conditionalFormatting>
  <conditionalFormatting sqref="G59">
    <cfRule type="cellIs" dxfId="1227" priority="1440" operator="equal">
      <formula>"Ningunha Meta Alcanzada"</formula>
    </cfRule>
    <cfRule type="cellIs" dxfId="1226" priority="1438" operator="equal">
      <formula>"Meta Totalmente Alcanzada"</formula>
    </cfRule>
    <cfRule type="cellIs" dxfId="1225" priority="1439" operator="equal">
      <formula>"Meta Parcialmente Alcanzada"</formula>
    </cfRule>
  </conditionalFormatting>
  <conditionalFormatting sqref="G60:G64">
    <cfRule type="cellIs" dxfId="1224" priority="1138" operator="equal">
      <formula>"Meta Conseguida"</formula>
    </cfRule>
    <cfRule type="cellIs" dxfId="1223" priority="1137" operator="equal">
      <formula>"Introducir resultado"</formula>
    </cfRule>
    <cfRule type="cellIs" dxfId="1222" priority="1139" operator="equal">
      <formula>"Meta non Conseguida"</formula>
    </cfRule>
  </conditionalFormatting>
  <conditionalFormatting sqref="G65">
    <cfRule type="cellIs" dxfId="1221" priority="1431" operator="equal">
      <formula>"Ningunha Meta Alcanzada"</formula>
    </cfRule>
    <cfRule type="cellIs" dxfId="1220" priority="1430" operator="equal">
      <formula>"Meta Parcialmente Alcanzada"</formula>
    </cfRule>
    <cfRule type="cellIs" dxfId="1219" priority="1429" operator="equal">
      <formula>"Meta Totalmente Alcanzada"</formula>
    </cfRule>
  </conditionalFormatting>
  <conditionalFormatting sqref="G66:G69">
    <cfRule type="cellIs" dxfId="1218" priority="1352" operator="equal">
      <formula>"Meta Conseguida"</formula>
    </cfRule>
    <cfRule type="cellIs" dxfId="1217" priority="1353" operator="equal">
      <formula>"Meta non Conseguida"</formula>
    </cfRule>
  </conditionalFormatting>
  <conditionalFormatting sqref="G66:G74">
    <cfRule type="cellIs" dxfId="1216" priority="1122" operator="equal">
      <formula>"Introducir resultado"</formula>
    </cfRule>
  </conditionalFormatting>
  <conditionalFormatting sqref="G70">
    <cfRule type="cellIs" dxfId="1215" priority="1135" operator="equal">
      <formula>"Indicador Completado"</formula>
    </cfRule>
    <cfRule type="cellIs" dxfId="1214" priority="1136" operator="equal">
      <formula>"Meta no Conseguida"</formula>
    </cfRule>
  </conditionalFormatting>
  <conditionalFormatting sqref="G71">
    <cfRule type="cellIs" dxfId="1213" priority="1129" operator="equal">
      <formula>"Meta Conseguida"</formula>
    </cfRule>
    <cfRule type="cellIs" dxfId="1212" priority="1130" operator="equal">
      <formula>"Meta non Conseguida"</formula>
    </cfRule>
  </conditionalFormatting>
  <conditionalFormatting sqref="G72">
    <cfRule type="cellIs" dxfId="1211" priority="1133" operator="equal">
      <formula>"Meta no Conseguida"</formula>
    </cfRule>
    <cfRule type="cellIs" dxfId="1210" priority="1132" operator="equal">
      <formula>"Indicador Completado"</formula>
    </cfRule>
  </conditionalFormatting>
  <conditionalFormatting sqref="G73:G74">
    <cfRule type="cellIs" dxfId="1209" priority="1123" operator="equal">
      <formula>"Meta Conseguida"</formula>
    </cfRule>
    <cfRule type="cellIs" dxfId="1208" priority="1124" operator="equal">
      <formula>"Meta non Conseguida"</formula>
    </cfRule>
  </conditionalFormatting>
  <conditionalFormatting sqref="G75">
    <cfRule type="cellIs" dxfId="1207" priority="1418" operator="equal">
      <formula>"Meta Parcialmente Alcanzada"</formula>
    </cfRule>
    <cfRule type="cellIs" dxfId="1206" priority="1417" operator="equal">
      <formula>"Meta Totalmente Alcanzada"</formula>
    </cfRule>
    <cfRule type="cellIs" dxfId="1205" priority="1419" operator="equal">
      <formula>"Ningunha Meta Alcanzada"</formula>
    </cfRule>
  </conditionalFormatting>
  <conditionalFormatting sqref="G76:G81">
    <cfRule type="cellIs" dxfId="1204" priority="1118" operator="equal">
      <formula>"Meta non Conseguida"</formula>
    </cfRule>
    <cfRule type="cellIs" dxfId="1203" priority="1116" operator="equal">
      <formula>"Introducir resultado"</formula>
    </cfRule>
    <cfRule type="cellIs" dxfId="1202" priority="1117" operator="equal">
      <formula>"Meta Conseguida"</formula>
    </cfRule>
  </conditionalFormatting>
  <conditionalFormatting sqref="G82">
    <cfRule type="cellIs" dxfId="1201" priority="1309" operator="equal">
      <formula>"Meta Totalmente Alcanzada"</formula>
    </cfRule>
    <cfRule type="cellIs" dxfId="1200" priority="1310" operator="equal">
      <formula>"Meta Parcialmente Alcanzada"</formula>
    </cfRule>
    <cfRule type="cellIs" dxfId="1199" priority="1311" operator="equal">
      <formula>"Ningunha Meta Alcanzada"</formula>
    </cfRule>
  </conditionalFormatting>
  <conditionalFormatting sqref="G83:G86">
    <cfRule type="cellIs" dxfId="1198" priority="1304" operator="equal">
      <formula>"Meta Conseguida"</formula>
    </cfRule>
    <cfRule type="cellIs" dxfId="1197" priority="1305" operator="equal">
      <formula>"Meta non Conseguida"</formula>
    </cfRule>
  </conditionalFormatting>
  <conditionalFormatting sqref="G83:G88">
    <cfRule type="cellIs" dxfId="1196" priority="1098" operator="equal">
      <formula>"Introducir resultado"</formula>
    </cfRule>
  </conditionalFormatting>
  <conditionalFormatting sqref="G87:G88">
    <cfRule type="cellIs" dxfId="1195" priority="1100" operator="equal">
      <formula>"Meta no Conseguida"</formula>
    </cfRule>
    <cfRule type="cellIs" dxfId="1194" priority="1099" operator="equal">
      <formula>"Indicador Completado"</formula>
    </cfRule>
  </conditionalFormatting>
  <conditionalFormatting sqref="G92">
    <cfRule type="cellIs" dxfId="1193" priority="1270" operator="equal">
      <formula>"Meta Totalmente Alcanzada"</formula>
    </cfRule>
    <cfRule type="cellIs" dxfId="1192" priority="1271" operator="equal">
      <formula>"Meta Parcialmente Alcanzada"</formula>
    </cfRule>
    <cfRule type="cellIs" dxfId="1191" priority="1272" operator="equal">
      <formula>"Ningunha Meta Alcanzada"</formula>
    </cfRule>
  </conditionalFormatting>
  <conditionalFormatting sqref="G93:G102">
    <cfRule type="cellIs" dxfId="1190" priority="1092" operator="equal">
      <formula>"Introducir resultado"</formula>
    </cfRule>
    <cfRule type="cellIs" dxfId="1189" priority="1093" operator="equal">
      <formula>"Meta Conseguida"</formula>
    </cfRule>
    <cfRule type="cellIs" dxfId="1188" priority="1094" operator="equal">
      <formula>"Meta non Conseguida"</formula>
    </cfRule>
  </conditionalFormatting>
  <conditionalFormatting sqref="J7">
    <cfRule type="cellIs" dxfId="1187" priority="241" operator="lessThan">
      <formula>I7</formula>
    </cfRule>
    <cfRule type="cellIs" dxfId="1186" priority="242" operator="greaterThanOrEqual">
      <formula>I7</formula>
    </cfRule>
    <cfRule type="cellIs" dxfId="1185" priority="240" operator="equal">
      <formula>0</formula>
    </cfRule>
  </conditionalFormatting>
  <conditionalFormatting sqref="J8">
    <cfRule type="cellIs" dxfId="1184" priority="214" operator="greaterThanOrEqual">
      <formula>I8</formula>
    </cfRule>
    <cfRule type="cellIs" dxfId="1183" priority="215" operator="lessThan">
      <formula>I8</formula>
    </cfRule>
    <cfRule type="cellIs" dxfId="1182" priority="213" operator="equal">
      <formula>0</formula>
    </cfRule>
  </conditionalFormatting>
  <conditionalFormatting sqref="J9">
    <cfRule type="cellIs" dxfId="1181" priority="229" operator="lessThan">
      <formula>I9</formula>
    </cfRule>
    <cfRule type="cellIs" dxfId="1180" priority="230" operator="greaterThanOrEqual">
      <formula>I9</formula>
    </cfRule>
  </conditionalFormatting>
  <conditionalFormatting sqref="J9:J11">
    <cfRule type="cellIs" dxfId="1179" priority="88" operator="equal">
      <formula>0</formula>
    </cfRule>
  </conditionalFormatting>
  <conditionalFormatting sqref="J10">
    <cfRule type="cellIs" dxfId="1178" priority="89" operator="lessThan">
      <formula>I10</formula>
    </cfRule>
    <cfRule type="cellIs" dxfId="1177" priority="90" operator="greaterThanOrEqual">
      <formula>I10</formula>
    </cfRule>
  </conditionalFormatting>
  <conditionalFormatting sqref="J11">
    <cfRule type="cellIs" dxfId="1176" priority="233" operator="greaterThanOrEqual">
      <formula>$E11</formula>
    </cfRule>
    <cfRule type="cellIs" dxfId="1175" priority="232" operator="lessThan">
      <formula>$E11</formula>
    </cfRule>
  </conditionalFormatting>
  <conditionalFormatting sqref="J12">
    <cfRule type="cellIs" dxfId="1174" priority="205" operator="greaterThanOrEqual">
      <formula>I12</formula>
    </cfRule>
    <cfRule type="cellIs" dxfId="1173" priority="204" operator="equal">
      <formula>0</formula>
    </cfRule>
    <cfRule type="cellIs" dxfId="1172" priority="206" operator="lessThan">
      <formula>I12</formula>
    </cfRule>
  </conditionalFormatting>
  <conditionalFormatting sqref="J13">
    <cfRule type="cellIs" dxfId="1171" priority="212" operator="greaterThanOrEqual">
      <formula>I13</formula>
    </cfRule>
    <cfRule type="cellIs" dxfId="1170" priority="211" operator="lessThan">
      <formula>I13</formula>
    </cfRule>
  </conditionalFormatting>
  <conditionalFormatting sqref="J13:J15">
    <cfRule type="cellIs" dxfId="1169" priority="94" operator="equal">
      <formula>0</formula>
    </cfRule>
  </conditionalFormatting>
  <conditionalFormatting sqref="J14">
    <cfRule type="cellIs" dxfId="1168" priority="96" operator="greaterThanOrEqual">
      <formula>I14</formula>
    </cfRule>
    <cfRule type="cellIs" dxfId="1167" priority="95" operator="lessThan">
      <formula>I14</formula>
    </cfRule>
  </conditionalFormatting>
  <conditionalFormatting sqref="J16">
    <cfRule type="cellIs" dxfId="1166" priority="222" operator="equal">
      <formula>0</formula>
    </cfRule>
    <cfRule type="cellIs" dxfId="1165" priority="224" operator="lessThan">
      <formula>I16</formula>
    </cfRule>
    <cfRule type="cellIs" dxfId="1164" priority="223" operator="greaterThanOrEqual">
      <formula>I16</formula>
    </cfRule>
  </conditionalFormatting>
  <conditionalFormatting sqref="J17">
    <cfRule type="cellIs" dxfId="1163" priority="227" operator="greaterThanOrEqual">
      <formula>I17</formula>
    </cfRule>
    <cfRule type="cellIs" dxfId="1162" priority="226" operator="lessThan">
      <formula>I17</formula>
    </cfRule>
  </conditionalFormatting>
  <conditionalFormatting sqref="J17:J18">
    <cfRule type="cellIs" dxfId="1161" priority="82" operator="equal">
      <formula>0</formula>
    </cfRule>
  </conditionalFormatting>
  <conditionalFormatting sqref="J18">
    <cfRule type="cellIs" dxfId="1160" priority="84" operator="greaterThanOrEqual">
      <formula>I18</formula>
    </cfRule>
    <cfRule type="cellIs" dxfId="1159" priority="83" operator="lessThan">
      <formula>I18</formula>
    </cfRule>
  </conditionalFormatting>
  <conditionalFormatting sqref="J20">
    <cfRule type="cellIs" dxfId="1158" priority="200" operator="lessThan">
      <formula>I20</formula>
    </cfRule>
    <cfRule type="cellIs" dxfId="1157" priority="199" operator="greaterThanOrEqual">
      <formula>I20</formula>
    </cfRule>
    <cfRule type="cellIs" dxfId="1156" priority="198" operator="equal">
      <formula>0</formula>
    </cfRule>
  </conditionalFormatting>
  <conditionalFormatting sqref="J21">
    <cfRule type="cellIs" dxfId="1155" priority="220" operator="lessThan">
      <formula>I21</formula>
    </cfRule>
    <cfRule type="cellIs" dxfId="1154" priority="221" operator="greaterThanOrEqual">
      <formula>I21</formula>
    </cfRule>
  </conditionalFormatting>
  <conditionalFormatting sqref="J21:J22">
    <cfRule type="cellIs" dxfId="1153" priority="76" operator="equal">
      <formula>0</formula>
    </cfRule>
  </conditionalFormatting>
  <conditionalFormatting sqref="J22">
    <cfRule type="cellIs" dxfId="1152" priority="77" operator="lessThan">
      <formula>I22</formula>
    </cfRule>
    <cfRule type="cellIs" dxfId="1151" priority="78" operator="greaterThanOrEqual">
      <formula>I22</formula>
    </cfRule>
  </conditionalFormatting>
  <conditionalFormatting sqref="J24">
    <cfRule type="cellIs" dxfId="1150" priority="918" operator="equal">
      <formula>0</formula>
    </cfRule>
    <cfRule type="cellIs" dxfId="1149" priority="919" operator="greaterThanOrEqual">
      <formula>I24</formula>
    </cfRule>
    <cfRule type="cellIs" dxfId="1148" priority="920" operator="lessThan">
      <formula>I24</formula>
    </cfRule>
  </conditionalFormatting>
  <conditionalFormatting sqref="J25">
    <cfRule type="cellIs" dxfId="1147" priority="908" operator="greaterThanOrEqual">
      <formula>I25</formula>
    </cfRule>
    <cfRule type="cellIs" dxfId="1146" priority="906" operator="equal">
      <formula>0</formula>
    </cfRule>
    <cfRule type="cellIs" dxfId="1145" priority="907" operator="lessThan">
      <formula>I25</formula>
    </cfRule>
  </conditionalFormatting>
  <conditionalFormatting sqref="J26">
    <cfRule type="cellIs" dxfId="1144" priority="911" operator="greaterThan">
      <formula>I26</formula>
    </cfRule>
    <cfRule type="cellIs" dxfId="1143" priority="910" operator="lessThanOrEqual">
      <formula>I26</formula>
    </cfRule>
    <cfRule type="cellIs" dxfId="1142" priority="909" operator="equal">
      <formula>0</formula>
    </cfRule>
  </conditionalFormatting>
  <conditionalFormatting sqref="J27:J30">
    <cfRule type="cellIs" dxfId="1141" priority="895" operator="lessThan">
      <formula>$E27</formula>
    </cfRule>
    <cfRule type="cellIs" dxfId="1140" priority="896" operator="greaterThanOrEqual">
      <formula>$E27</formula>
    </cfRule>
    <cfRule type="cellIs" dxfId="1139" priority="894" operator="equal">
      <formula>0</formula>
    </cfRule>
  </conditionalFormatting>
  <conditionalFormatting sqref="J32">
    <cfRule type="cellIs" dxfId="1138" priority="1000" operator="lessThan">
      <formula>I32</formula>
    </cfRule>
    <cfRule type="cellIs" dxfId="1137" priority="1001" operator="greaterThanOrEqual">
      <formula>I32</formula>
    </cfRule>
  </conditionalFormatting>
  <conditionalFormatting sqref="J32:J33">
    <cfRule type="cellIs" dxfId="1136" priority="999" operator="equal">
      <formula>0</formula>
    </cfRule>
  </conditionalFormatting>
  <conditionalFormatting sqref="J33">
    <cfRule type="cellIs" dxfId="1135" priority="1004" operator="greaterThanOrEqual">
      <formula>I33</formula>
    </cfRule>
    <cfRule type="cellIs" dxfId="1134" priority="1003" operator="lessThan">
      <formula>I33</formula>
    </cfRule>
  </conditionalFormatting>
  <conditionalFormatting sqref="J35">
    <cfRule type="cellIs" dxfId="1133" priority="997" operator="lessThan">
      <formula>I35</formula>
    </cfRule>
    <cfRule type="cellIs" dxfId="1132" priority="998" operator="greaterThanOrEqual">
      <formula>I35</formula>
    </cfRule>
  </conditionalFormatting>
  <conditionalFormatting sqref="J35:J36">
    <cfRule type="cellIs" dxfId="1131" priority="990" operator="equal">
      <formula>0</formula>
    </cfRule>
  </conditionalFormatting>
  <conditionalFormatting sqref="J36">
    <cfRule type="cellIs" dxfId="1130" priority="992" operator="greaterThanOrEqual">
      <formula>I36</formula>
    </cfRule>
    <cfRule type="cellIs" dxfId="1129" priority="991" operator="lessThan">
      <formula>I36</formula>
    </cfRule>
  </conditionalFormatting>
  <conditionalFormatting sqref="J37">
    <cfRule type="cellIs" dxfId="1128" priority="1081" operator="lessThan">
      <formula>$E37</formula>
    </cfRule>
    <cfRule type="cellIs" dxfId="1127" priority="1080" operator="equal">
      <formula>0</formula>
    </cfRule>
    <cfRule type="cellIs" dxfId="1126" priority="1082" operator="greaterThanOrEqual">
      <formula>$E37</formula>
    </cfRule>
  </conditionalFormatting>
  <conditionalFormatting sqref="J38:J40">
    <cfRule type="cellIs" dxfId="1125" priority="978" operator="equal">
      <formula>0</formula>
    </cfRule>
    <cfRule type="cellIs" dxfId="1124" priority="980" operator="greaterThanOrEqual">
      <formula>I38</formula>
    </cfRule>
    <cfRule type="cellIs" dxfId="1123" priority="979" operator="lessThan">
      <formula>I38</formula>
    </cfRule>
  </conditionalFormatting>
  <conditionalFormatting sqref="J46">
    <cfRule type="cellIs" dxfId="1122" priority="1074" operator="equal">
      <formula>0</formula>
    </cfRule>
    <cfRule type="cellIs" dxfId="1121" priority="1075" operator="lessThan">
      <formula>I46</formula>
    </cfRule>
    <cfRule type="cellIs" dxfId="1120" priority="1076" operator="greaterThanOrEqual">
      <formula>I46</formula>
    </cfRule>
  </conditionalFormatting>
  <conditionalFormatting sqref="J47:J51">
    <cfRule type="cellIs" dxfId="1119" priority="45" operator="greaterThanOrEqual">
      <formula>I47</formula>
    </cfRule>
    <cfRule type="cellIs" dxfId="1118" priority="44" operator="lessThan">
      <formula>I47</formula>
    </cfRule>
    <cfRule type="cellIs" dxfId="1117" priority="43" operator="equal">
      <formula>0</formula>
    </cfRule>
  </conditionalFormatting>
  <conditionalFormatting sqref="J50:J51">
    <cfRule type="cellIs" dxfId="1116" priority="7" operator="equal">
      <formula>0</formula>
    </cfRule>
    <cfRule type="cellIs" dxfId="1115" priority="9" operator="greaterThanOrEqual">
      <formula>I50</formula>
    </cfRule>
    <cfRule type="cellIs" dxfId="1114" priority="8" operator="lessThan">
      <formula>I50</formula>
    </cfRule>
  </conditionalFormatting>
  <conditionalFormatting sqref="J52:J53">
    <cfRule type="cellIs" dxfId="1113" priority="972" operator="equal">
      <formula>0</formula>
    </cfRule>
    <cfRule type="cellIs" dxfId="1112" priority="974" operator="greaterThan">
      <formula>I52</formula>
    </cfRule>
    <cfRule type="cellIs" dxfId="1111" priority="973" operator="lessThanOrEqual">
      <formula>I52</formula>
    </cfRule>
  </conditionalFormatting>
  <conditionalFormatting sqref="J54">
    <cfRule type="cellIs" dxfId="1110" priority="1064" operator="greaterThanOrEqual">
      <formula>$E54</formula>
    </cfRule>
    <cfRule type="cellIs" dxfId="1109" priority="1063" operator="lessThan">
      <formula>$E54</formula>
    </cfRule>
    <cfRule type="cellIs" dxfId="1108" priority="1062" operator="equal">
      <formula>0</formula>
    </cfRule>
  </conditionalFormatting>
  <conditionalFormatting sqref="J55:J58">
    <cfRule type="cellIs" dxfId="1107" priority="832" operator="lessThan">
      <formula>I55</formula>
    </cfRule>
    <cfRule type="cellIs" dxfId="1106" priority="833" operator="greaterThanOrEqual">
      <formula>I55</formula>
    </cfRule>
    <cfRule type="cellIs" dxfId="1105" priority="831" operator="equal">
      <formula>0</formula>
    </cfRule>
  </conditionalFormatting>
  <conditionalFormatting sqref="J59">
    <cfRule type="cellIs" dxfId="1104" priority="1055" operator="greaterThanOrEqual">
      <formula>I59</formula>
    </cfRule>
    <cfRule type="cellIs" dxfId="1103" priority="1053" operator="equal">
      <formula>0</formula>
    </cfRule>
    <cfRule type="cellIs" dxfId="1102" priority="1054" operator="lessThan">
      <formula>I59</formula>
    </cfRule>
  </conditionalFormatting>
  <conditionalFormatting sqref="J60:J63">
    <cfRule type="cellIs" dxfId="1101" priority="803" operator="greaterThanOrEqual">
      <formula>I60</formula>
    </cfRule>
    <cfRule type="cellIs" dxfId="1100" priority="802" operator="lessThan">
      <formula>I60</formula>
    </cfRule>
  </conditionalFormatting>
  <conditionalFormatting sqref="J60:J64">
    <cfRule type="cellIs" dxfId="1099" priority="801" operator="equal">
      <formula>0</formula>
    </cfRule>
  </conditionalFormatting>
  <conditionalFormatting sqref="J64">
    <cfRule type="cellIs" dxfId="1098" priority="1012" operator="lessThan">
      <formula>I64</formula>
    </cfRule>
    <cfRule type="cellIs" dxfId="1097" priority="1013" operator="greaterThanOrEqual">
      <formula>I64</formula>
    </cfRule>
  </conditionalFormatting>
  <conditionalFormatting sqref="J65">
    <cfRule type="cellIs" dxfId="1096" priority="1044" operator="equal">
      <formula>0</formula>
    </cfRule>
    <cfRule type="cellIs" dxfId="1095" priority="1045" operator="lessThan">
      <formula>$E65</formula>
    </cfRule>
    <cfRule type="cellIs" dxfId="1094" priority="1046" operator="greaterThanOrEqual">
      <formula>$E65</formula>
    </cfRule>
  </conditionalFormatting>
  <conditionalFormatting sqref="J66:J69">
    <cfRule type="cellIs" dxfId="1093" priority="819" operator="equal">
      <formula>0</formula>
    </cfRule>
    <cfRule type="cellIs" dxfId="1092" priority="821" operator="greaterThanOrEqual">
      <formula>I66</formula>
    </cfRule>
    <cfRule type="cellIs" dxfId="1091" priority="820" operator="lessThan">
      <formula>I66</formula>
    </cfRule>
  </conditionalFormatting>
  <conditionalFormatting sqref="J71">
    <cfRule type="cellIs" dxfId="1090" priority="728" operator="equal">
      <formula>0</formula>
    </cfRule>
    <cfRule type="cellIs" dxfId="1089" priority="730" operator="greaterThanOrEqual">
      <formula>I71</formula>
    </cfRule>
    <cfRule type="cellIs" dxfId="1088" priority="729" operator="lessThan">
      <formula>I71</formula>
    </cfRule>
  </conditionalFormatting>
  <conditionalFormatting sqref="J73:J74">
    <cfRule type="cellIs" dxfId="1087" priority="723" operator="lessThan">
      <formula>I73</formula>
    </cfRule>
    <cfRule type="cellIs" dxfId="1086" priority="722" operator="equal">
      <formula>0</formula>
    </cfRule>
    <cfRule type="cellIs" dxfId="1085" priority="724" operator="greaterThanOrEqual">
      <formula>I73</formula>
    </cfRule>
  </conditionalFormatting>
  <conditionalFormatting sqref="J75">
    <cfRule type="cellIs" dxfId="1084" priority="1032" operator="equal">
      <formula>0</formula>
    </cfRule>
    <cfRule type="cellIs" dxfId="1083" priority="1034" operator="greaterThanOrEqual">
      <formula>$E75</formula>
    </cfRule>
    <cfRule type="cellIs" dxfId="1082" priority="1033" operator="lessThan">
      <formula>$E75</formula>
    </cfRule>
  </conditionalFormatting>
  <conditionalFormatting sqref="J76:J79">
    <cfRule type="cellIs" dxfId="1081" priority="946" operator="lessThan">
      <formula>I76</formula>
    </cfRule>
    <cfRule type="cellIs" dxfId="1080" priority="947" operator="greaterThanOrEqual">
      <formula>I76</formula>
    </cfRule>
  </conditionalFormatting>
  <conditionalFormatting sqref="J76:J81">
    <cfRule type="cellIs" dxfId="1079" priority="719" operator="equal">
      <formula>0</formula>
    </cfRule>
  </conditionalFormatting>
  <conditionalFormatting sqref="J80">
    <cfRule type="cellIs" dxfId="1078" priority="732" operator="lessThan">
      <formula>I80</formula>
    </cfRule>
    <cfRule type="cellIs" dxfId="1077" priority="733" operator="greaterThanOrEqual">
      <formula>I80</formula>
    </cfRule>
  </conditionalFormatting>
  <conditionalFormatting sqref="J81">
    <cfRule type="cellIs" dxfId="1076" priority="721" operator="greaterThanOrEqual">
      <formula>I81</formula>
    </cfRule>
    <cfRule type="cellIs" dxfId="1075" priority="720" operator="lessThan">
      <formula>I81</formula>
    </cfRule>
  </conditionalFormatting>
  <conditionalFormatting sqref="J82">
    <cfRule type="cellIs" dxfId="1074" priority="924" operator="equal">
      <formula>0</formula>
    </cfRule>
    <cfRule type="cellIs" dxfId="1073" priority="926" operator="greaterThanOrEqual">
      <formula>$E82</formula>
    </cfRule>
    <cfRule type="cellIs" dxfId="1072" priority="925" operator="lessThan">
      <formula>$E82</formula>
    </cfRule>
  </conditionalFormatting>
  <conditionalFormatting sqref="J83:J86">
    <cfRule type="cellIs" dxfId="1071" priority="807" operator="equal">
      <formula>0</formula>
    </cfRule>
    <cfRule type="cellIs" dxfId="1070" priority="808" operator="lessThan">
      <formula>I83</formula>
    </cfRule>
    <cfRule type="cellIs" dxfId="1069" priority="809" operator="greaterThanOrEqual">
      <formula>I83</formula>
    </cfRule>
  </conditionalFormatting>
  <conditionalFormatting sqref="J92">
    <cfRule type="cellIs" dxfId="1068" priority="891" operator="equal">
      <formula>0</formula>
    </cfRule>
    <cfRule type="cellIs" dxfId="1067" priority="893" operator="greaterThanOrEqual">
      <formula>I92</formula>
    </cfRule>
    <cfRule type="cellIs" dxfId="1066" priority="892" operator="lessThan">
      <formula>I92</formula>
    </cfRule>
  </conditionalFormatting>
  <conditionalFormatting sqref="J93:J102">
    <cfRule type="cellIs" dxfId="1065" priority="713" operator="equal">
      <formula>0</formula>
    </cfRule>
    <cfRule type="cellIs" dxfId="1064" priority="715" operator="greaterThanOrEqual">
      <formula>I93</formula>
    </cfRule>
    <cfRule type="cellIs" dxfId="1063" priority="714" operator="lessThan">
      <formula>I93</formula>
    </cfRule>
  </conditionalFormatting>
  <conditionalFormatting sqref="K7">
    <cfRule type="cellIs" dxfId="1062" priority="195" operator="equal">
      <formula>"Introducir resultado"</formula>
    </cfRule>
    <cfRule type="cellIs" dxfId="1061" priority="196" operator="equal">
      <formula>"Meta Conseguida"</formula>
    </cfRule>
    <cfRule type="cellIs" dxfId="1060" priority="197" operator="equal">
      <formula>"Meta non Conseguida"</formula>
    </cfRule>
  </conditionalFormatting>
  <conditionalFormatting sqref="K8">
    <cfRule type="cellIs" dxfId="1059" priority="218" operator="equal">
      <formula>"Ningunha Meta Alcanzada"</formula>
    </cfRule>
    <cfRule type="cellIs" dxfId="1058" priority="217" operator="equal">
      <formula>"Meta Parcialmente Alcanzada"</formula>
    </cfRule>
    <cfRule type="cellIs" dxfId="1057" priority="216" operator="equal">
      <formula>"Meta Totalmente Alcanzada"</formula>
    </cfRule>
  </conditionalFormatting>
  <conditionalFormatting sqref="K9:K10">
    <cfRule type="cellIs" dxfId="1056" priority="194" operator="equal">
      <formula>"Meta non Conseguida"</formula>
    </cfRule>
    <cfRule type="cellIs" dxfId="1055" priority="192" operator="equal">
      <formula>"Introducir resultado"</formula>
    </cfRule>
    <cfRule type="cellIs" dxfId="1054" priority="193" operator="equal">
      <formula>"Meta Conseguida"</formula>
    </cfRule>
  </conditionalFormatting>
  <conditionalFormatting sqref="K12">
    <cfRule type="cellIs" dxfId="1053" priority="209" operator="equal">
      <formula>"Ningunha Meta Alcanzada"</formula>
    </cfRule>
    <cfRule type="cellIs" dxfId="1052" priority="208" operator="equal">
      <formula>"Meta Parcialmente Alcanzada"</formula>
    </cfRule>
    <cfRule type="cellIs" dxfId="1051" priority="207" operator="equal">
      <formula>"Meta Totalmente Alcanzada"</formula>
    </cfRule>
  </conditionalFormatting>
  <conditionalFormatting sqref="K13:K14">
    <cfRule type="cellIs" dxfId="1050" priority="188" operator="equal">
      <formula>"Meta non Conseguida"</formula>
    </cfRule>
    <cfRule type="cellIs" dxfId="1049" priority="187" operator="equal">
      <formula>"Meta Conseguida"</formula>
    </cfRule>
  </conditionalFormatting>
  <conditionalFormatting sqref="K13:K15">
    <cfRule type="cellIs" dxfId="1048" priority="182" operator="equal">
      <formula>"Introducir resultado"</formula>
    </cfRule>
  </conditionalFormatting>
  <conditionalFormatting sqref="K15">
    <cfRule type="cellIs" dxfId="1047" priority="184" operator="equal">
      <formula>"Meta no Conseguida"</formula>
    </cfRule>
    <cfRule type="cellIs" dxfId="1046" priority="183" operator="equal">
      <formula>"Resultado Introducido"</formula>
    </cfRule>
  </conditionalFormatting>
  <conditionalFormatting sqref="K16">
    <cfRule type="cellIs" dxfId="1045" priority="234" operator="equal">
      <formula>"Meta Totalmente Alcanzada"</formula>
    </cfRule>
    <cfRule type="cellIs" dxfId="1044" priority="235" operator="equal">
      <formula>"Meta Parcialmente Alcanzada"</formula>
    </cfRule>
    <cfRule type="cellIs" dxfId="1043" priority="236" operator="equal">
      <formula>"Ningunha Meta Alcanzada"</formula>
    </cfRule>
  </conditionalFormatting>
  <conditionalFormatting sqref="K17:K18">
    <cfRule type="cellIs" dxfId="1042" priority="178" operator="equal">
      <formula>"Meta non Conseguida"</formula>
    </cfRule>
    <cfRule type="cellIs" dxfId="1041" priority="177" operator="equal">
      <formula>"Meta Conseguida"</formula>
    </cfRule>
    <cfRule type="cellIs" dxfId="1040" priority="176" operator="equal">
      <formula>"Introducir resultado"</formula>
    </cfRule>
  </conditionalFormatting>
  <conditionalFormatting sqref="K20">
    <cfRule type="cellIs" dxfId="1039" priority="201" operator="equal">
      <formula>"Meta Totalmente Alcanzada"</formula>
    </cfRule>
    <cfRule type="cellIs" dxfId="1038" priority="203" operator="equal">
      <formula>"Ningunha Meta Alcanzada"</formula>
    </cfRule>
    <cfRule type="cellIs" dxfId="1037" priority="202" operator="equal">
      <formula>"Meta Parcialmente Alcanzada"</formula>
    </cfRule>
  </conditionalFormatting>
  <conditionalFormatting sqref="K21:K22">
    <cfRule type="cellIs" dxfId="1036" priority="170" operator="equal">
      <formula>"Introducir resultado"</formula>
    </cfRule>
    <cfRule type="cellIs" dxfId="1035" priority="172" operator="equal">
      <formula>"Meta non Conseguida"</formula>
    </cfRule>
    <cfRule type="cellIs" dxfId="1034" priority="171" operator="equal">
      <formula>"Meta Conseguida"</formula>
    </cfRule>
  </conditionalFormatting>
  <conditionalFormatting sqref="K24">
    <cfRule type="cellIs" dxfId="1033" priority="915" operator="equal">
      <formula>"Meta Totalmente Alcanzada"</formula>
    </cfRule>
    <cfRule type="cellIs" dxfId="1032" priority="917" operator="equal">
      <formula>"Ningunha Meta Alcanzada"</formula>
    </cfRule>
    <cfRule type="cellIs" dxfId="1031" priority="916" operator="equal">
      <formula>"Meta Parcialmente Alcanzada"</formula>
    </cfRule>
  </conditionalFormatting>
  <conditionalFormatting sqref="K25:K30">
    <cfRule type="cellIs" dxfId="1030" priority="766" operator="equal">
      <formula>"Meta non Conseguida"</formula>
    </cfRule>
    <cfRule type="cellIs" dxfId="1029" priority="765" operator="equal">
      <formula>"Meta Conseguida"</formula>
    </cfRule>
    <cfRule type="cellIs" dxfId="1028" priority="764" operator="equal">
      <formula>"Introducir resultado"</formula>
    </cfRule>
  </conditionalFormatting>
  <conditionalFormatting sqref="K32:K33">
    <cfRule type="cellIs" dxfId="1027" priority="763" operator="equal">
      <formula>"Meta non Conseguida"</formula>
    </cfRule>
    <cfRule type="cellIs" dxfId="1026" priority="762" operator="equal">
      <formula>"Meta Conseguida"</formula>
    </cfRule>
    <cfRule type="cellIs" dxfId="1025" priority="761" operator="equal">
      <formula>"Introducir resultado"</formula>
    </cfRule>
  </conditionalFormatting>
  <conditionalFormatting sqref="K35:K36">
    <cfRule type="cellIs" dxfId="1024" priority="771" operator="equal">
      <formula>"Meta Conseguida"</formula>
    </cfRule>
    <cfRule type="cellIs" dxfId="1023" priority="772" operator="equal">
      <formula>"Meta non Conseguida"</formula>
    </cfRule>
    <cfRule type="cellIs" dxfId="1022" priority="770" operator="equal">
      <formula>"Introducir resultado"</formula>
    </cfRule>
  </conditionalFormatting>
  <conditionalFormatting sqref="K37">
    <cfRule type="cellIs" dxfId="1021" priority="1028" operator="equal">
      <formula>"Ningunha Meta Alcanzada"</formula>
    </cfRule>
    <cfRule type="cellIs" dxfId="1020" priority="1026" operator="equal">
      <formula>"Meta Totalmente Alcanzada"</formula>
    </cfRule>
    <cfRule type="cellIs" dxfId="1019" priority="1027" operator="equal">
      <formula>"Meta Parcialmente Alcanzada"</formula>
    </cfRule>
  </conditionalFormatting>
  <conditionalFormatting sqref="K38:K40">
    <cfRule type="cellIs" dxfId="1018" priority="983" operator="equal">
      <formula>"Meta non Conseguida"</formula>
    </cfRule>
    <cfRule type="cellIs" dxfId="1017" priority="982" operator="equal">
      <formula>"Meta Conseguida"</formula>
    </cfRule>
  </conditionalFormatting>
  <conditionalFormatting sqref="K38:K41">
    <cfRule type="cellIs" dxfId="1016" priority="975" operator="equal">
      <formula>"Introducir resultado"</formula>
    </cfRule>
  </conditionalFormatting>
  <conditionalFormatting sqref="K41">
    <cfRule type="cellIs" dxfId="1015" priority="977" operator="equal">
      <formula>"Meta no Conseguida"</formula>
    </cfRule>
    <cfRule type="cellIs" dxfId="1014" priority="976" operator="equal">
      <formula>"Indicador Completado"</formula>
    </cfRule>
  </conditionalFormatting>
  <conditionalFormatting sqref="K46">
    <cfRule type="cellIs" dxfId="1013" priority="1023" operator="equal">
      <formula>"Meta Totalmente Alcanzada"</formula>
    </cfRule>
    <cfRule type="cellIs" dxfId="1012" priority="1024" operator="equal">
      <formula>"Meta Parcialmente Alcanzada"</formula>
    </cfRule>
    <cfRule type="cellIs" dxfId="1011" priority="1025" operator="equal">
      <formula>"Ningunha Meta Alcanzada"</formula>
    </cfRule>
  </conditionalFormatting>
  <conditionalFormatting sqref="K47">
    <cfRule type="cellIs" dxfId="1010" priority="1079" operator="equal">
      <formula>"Meta noN Conseguida"</formula>
    </cfRule>
  </conditionalFormatting>
  <conditionalFormatting sqref="K47:K53">
    <cfRule type="cellIs" dxfId="1009" priority="11" operator="equal">
      <formula>"Meta Conseguida"</formula>
    </cfRule>
    <cfRule type="cellIs" dxfId="1008" priority="10" operator="equal">
      <formula>"Introducir resultado"</formula>
    </cfRule>
  </conditionalFormatting>
  <conditionalFormatting sqref="K48:K53">
    <cfRule type="cellIs" dxfId="1007" priority="12" operator="equal">
      <formula>"Meta non Conseguida"</formula>
    </cfRule>
  </conditionalFormatting>
  <conditionalFormatting sqref="K54">
    <cfRule type="cellIs" dxfId="1006" priority="1021" operator="equal">
      <formula>"Meta Parcialmente Alcanzada"</formula>
    </cfRule>
    <cfRule type="cellIs" dxfId="1005" priority="1022" operator="equal">
      <formula>"Ningunha Meta Alcanzada"</formula>
    </cfRule>
    <cfRule type="cellIs" dxfId="1004" priority="1020" operator="equal">
      <formula>"Meta Totalmente Alcanzada"</formula>
    </cfRule>
  </conditionalFormatting>
  <conditionalFormatting sqref="K55:K58">
    <cfRule type="cellIs" dxfId="1003" priority="1029" operator="equal">
      <formula>"Introducir resultado"</formula>
    </cfRule>
    <cfRule type="cellIs" dxfId="1002" priority="1031" operator="equal">
      <formula>"Meta non Conseguida"</formula>
    </cfRule>
    <cfRule type="cellIs" dxfId="1001" priority="1030" operator="equal">
      <formula>"Meta Conseguida"</formula>
    </cfRule>
  </conditionalFormatting>
  <conditionalFormatting sqref="K59">
    <cfRule type="cellIs" dxfId="1000" priority="1057" operator="equal">
      <formula>"Meta Parcialmente Alcanzada"</formula>
    </cfRule>
    <cfRule type="cellIs" dxfId="999" priority="1058" operator="equal">
      <formula>"Ningunha Meta Alcanzada"</formula>
    </cfRule>
    <cfRule type="cellIs" dxfId="998" priority="1056" operator="equal">
      <formula>"Meta Totalmente Alcanzada"</formula>
    </cfRule>
  </conditionalFormatting>
  <conditionalFormatting sqref="K60:K64">
    <cfRule type="cellIs" dxfId="997" priority="755" operator="equal">
      <formula>"Introducir resultado"</formula>
    </cfRule>
    <cfRule type="cellIs" dxfId="996" priority="756" operator="equal">
      <formula>"Meta Conseguida"</formula>
    </cfRule>
    <cfRule type="cellIs" dxfId="995" priority="757" operator="equal">
      <formula>"Meta non Conseguida"</formula>
    </cfRule>
  </conditionalFormatting>
  <conditionalFormatting sqref="K65">
    <cfRule type="cellIs" dxfId="994" priority="1047" operator="equal">
      <formula>"Meta Totalmente Alcanzada"</formula>
    </cfRule>
    <cfRule type="cellIs" dxfId="993" priority="1048" operator="equal">
      <formula>"Meta Parcialmente Alcanzada"</formula>
    </cfRule>
    <cfRule type="cellIs" dxfId="992" priority="1049" operator="equal">
      <formula>"Ningunha Meta Alcanzada"</formula>
    </cfRule>
  </conditionalFormatting>
  <conditionalFormatting sqref="K66:K69">
    <cfRule type="cellIs" dxfId="991" priority="970" operator="equal">
      <formula>"Meta Conseguida"</formula>
    </cfRule>
    <cfRule type="cellIs" dxfId="990" priority="971" operator="equal">
      <formula>"Meta non Conseguida"</formula>
    </cfRule>
  </conditionalFormatting>
  <conditionalFormatting sqref="K66:K74">
    <cfRule type="cellIs" dxfId="989" priority="740" operator="equal">
      <formula>"Introducir resultado"</formula>
    </cfRule>
  </conditionalFormatting>
  <conditionalFormatting sqref="K70">
    <cfRule type="cellIs" dxfId="988" priority="753" operator="equal">
      <formula>"Indicador Completado"</formula>
    </cfRule>
    <cfRule type="cellIs" dxfId="987" priority="754" operator="equal">
      <formula>"Meta no Conseguida"</formula>
    </cfRule>
  </conditionalFormatting>
  <conditionalFormatting sqref="K71">
    <cfRule type="cellIs" dxfId="986" priority="747" operator="equal">
      <formula>"Meta Conseguida"</formula>
    </cfRule>
    <cfRule type="cellIs" dxfId="985" priority="748" operator="equal">
      <formula>"Meta non Conseguida"</formula>
    </cfRule>
  </conditionalFormatting>
  <conditionalFormatting sqref="K72">
    <cfRule type="cellIs" dxfId="984" priority="751" operator="equal">
      <formula>"Meta no Conseguida"</formula>
    </cfRule>
    <cfRule type="cellIs" dxfId="983" priority="750" operator="equal">
      <formula>"Indicador Completado"</formula>
    </cfRule>
  </conditionalFormatting>
  <conditionalFormatting sqref="K73:K74">
    <cfRule type="cellIs" dxfId="982" priority="741" operator="equal">
      <formula>"Meta Conseguida"</formula>
    </cfRule>
    <cfRule type="cellIs" dxfId="981" priority="742" operator="equal">
      <formula>"Meta non Conseguida"</formula>
    </cfRule>
  </conditionalFormatting>
  <conditionalFormatting sqref="K75">
    <cfRule type="cellIs" dxfId="980" priority="1037" operator="equal">
      <formula>"Ningunha Meta Alcanzada"</formula>
    </cfRule>
    <cfRule type="cellIs" dxfId="979" priority="1036" operator="equal">
      <formula>"Meta Parcialmente Alcanzada"</formula>
    </cfRule>
    <cfRule type="cellIs" dxfId="978" priority="1035" operator="equal">
      <formula>"Meta Totalmente Alcanzada"</formula>
    </cfRule>
  </conditionalFormatting>
  <conditionalFormatting sqref="K76:K81">
    <cfRule type="cellIs" dxfId="977" priority="736" operator="equal">
      <formula>"Meta non Conseguida"</formula>
    </cfRule>
    <cfRule type="cellIs" dxfId="976" priority="735" operator="equal">
      <formula>"Meta Conseguida"</formula>
    </cfRule>
    <cfRule type="cellIs" dxfId="975" priority="734" operator="equal">
      <formula>"Introducir resultado"</formula>
    </cfRule>
  </conditionalFormatting>
  <conditionalFormatting sqref="K82">
    <cfRule type="cellIs" dxfId="974" priority="929" operator="equal">
      <formula>"Ningunha Meta Alcanzada"</formula>
    </cfRule>
    <cfRule type="cellIs" dxfId="973" priority="928" operator="equal">
      <formula>"Meta Parcialmente Alcanzada"</formula>
    </cfRule>
    <cfRule type="cellIs" dxfId="972" priority="927" operator="equal">
      <formula>"Meta Totalmente Alcanzada"</formula>
    </cfRule>
  </conditionalFormatting>
  <conditionalFormatting sqref="K83:K86">
    <cfRule type="cellIs" dxfId="971" priority="923" operator="equal">
      <formula>"Meta non Conseguida"</formula>
    </cfRule>
    <cfRule type="cellIs" dxfId="970" priority="922" operator="equal">
      <formula>"Meta Conseguida"</formula>
    </cfRule>
  </conditionalFormatting>
  <conditionalFormatting sqref="K83:K88">
    <cfRule type="cellIs" dxfId="969" priority="716" operator="equal">
      <formula>"Introducir resultado"</formula>
    </cfRule>
  </conditionalFormatting>
  <conditionalFormatting sqref="K87:K88">
    <cfRule type="cellIs" dxfId="968" priority="717" operator="equal">
      <formula>"Indicador Completado"</formula>
    </cfRule>
    <cfRule type="cellIs" dxfId="967" priority="718" operator="equal">
      <formula>"Meta no Conseguida"</formula>
    </cfRule>
  </conditionalFormatting>
  <conditionalFormatting sqref="K92">
    <cfRule type="cellIs" dxfId="966" priority="888" operator="equal">
      <formula>"Meta Totalmente Alcanzada"</formula>
    </cfRule>
    <cfRule type="cellIs" dxfId="965" priority="890" operator="equal">
      <formula>"Ningunha Meta Alcanzada"</formula>
    </cfRule>
    <cfRule type="cellIs" dxfId="964" priority="889" operator="equal">
      <formula>"Meta Parcialmente Alcanzada"</formula>
    </cfRule>
  </conditionalFormatting>
  <conditionalFormatting sqref="K93:K102">
    <cfRule type="cellIs" dxfId="963" priority="712" operator="equal">
      <formula>"Meta non Conseguida"</formula>
    </cfRule>
    <cfRule type="cellIs" dxfId="962" priority="711" operator="equal">
      <formula>"Meta Conseguida"</formula>
    </cfRule>
    <cfRule type="cellIs" dxfId="961" priority="710" operator="equal">
      <formula>"Introducir resultado"</formula>
    </cfRule>
  </conditionalFormatting>
  <conditionalFormatting sqref="N7">
    <cfRule type="cellIs" dxfId="960" priority="168" operator="lessThan">
      <formula>M7</formula>
    </cfRule>
    <cfRule type="cellIs" dxfId="959" priority="167" operator="equal">
      <formula>0</formula>
    </cfRule>
    <cfRule type="cellIs" dxfId="958" priority="169" operator="greaterThanOrEqual">
      <formula>M7</formula>
    </cfRule>
  </conditionalFormatting>
  <conditionalFormatting sqref="N8">
    <cfRule type="cellIs" dxfId="957" priority="141" operator="greaterThanOrEqual">
      <formula>M8</formula>
    </cfRule>
    <cfRule type="cellIs" dxfId="956" priority="142" operator="lessThan">
      <formula>M8</formula>
    </cfRule>
    <cfRule type="cellIs" dxfId="955" priority="140" operator="equal">
      <formula>0</formula>
    </cfRule>
  </conditionalFormatting>
  <conditionalFormatting sqref="N9">
    <cfRule type="cellIs" dxfId="954" priority="156" operator="lessThan">
      <formula>M9</formula>
    </cfRule>
    <cfRule type="cellIs" dxfId="953" priority="157" operator="greaterThanOrEqual">
      <formula>M9</formula>
    </cfRule>
  </conditionalFormatting>
  <conditionalFormatting sqref="N9:N11">
    <cfRule type="cellIs" dxfId="952" priority="85" operator="equal">
      <formula>0</formula>
    </cfRule>
  </conditionalFormatting>
  <conditionalFormatting sqref="N10">
    <cfRule type="cellIs" dxfId="951" priority="87" operator="greaterThanOrEqual">
      <formula>M10</formula>
    </cfRule>
    <cfRule type="cellIs" dxfId="950" priority="86" operator="lessThan">
      <formula>M10</formula>
    </cfRule>
  </conditionalFormatting>
  <conditionalFormatting sqref="N11">
    <cfRule type="cellIs" dxfId="949" priority="159" operator="lessThan">
      <formula>$E11</formula>
    </cfRule>
    <cfRule type="cellIs" dxfId="948" priority="160" operator="greaterThanOrEqual">
      <formula>$E11</formula>
    </cfRule>
  </conditionalFormatting>
  <conditionalFormatting sqref="N12">
    <cfRule type="cellIs" dxfId="947" priority="133" operator="lessThan">
      <formula>M12</formula>
    </cfRule>
    <cfRule type="cellIs" dxfId="946" priority="132" operator="greaterThanOrEqual">
      <formula>M12</formula>
    </cfRule>
    <cfRule type="cellIs" dxfId="945" priority="131" operator="equal">
      <formula>0</formula>
    </cfRule>
  </conditionalFormatting>
  <conditionalFormatting sqref="N13">
    <cfRule type="cellIs" dxfId="944" priority="138" operator="lessThan">
      <formula>M13</formula>
    </cfRule>
    <cfRule type="cellIs" dxfId="943" priority="139" operator="greaterThanOrEqual">
      <formula>M13</formula>
    </cfRule>
  </conditionalFormatting>
  <conditionalFormatting sqref="N13:N15">
    <cfRule type="cellIs" dxfId="942" priority="91" operator="equal">
      <formula>0</formula>
    </cfRule>
  </conditionalFormatting>
  <conditionalFormatting sqref="N14">
    <cfRule type="cellIs" dxfId="941" priority="93" operator="greaterThanOrEqual">
      <formula>M14</formula>
    </cfRule>
    <cfRule type="cellIs" dxfId="940" priority="92" operator="lessThan">
      <formula>M14</formula>
    </cfRule>
  </conditionalFormatting>
  <conditionalFormatting sqref="N16">
    <cfRule type="cellIs" dxfId="939" priority="151" operator="lessThan">
      <formula>M16</formula>
    </cfRule>
    <cfRule type="cellIs" dxfId="938" priority="150" operator="greaterThanOrEqual">
      <formula>M16</formula>
    </cfRule>
    <cfRule type="cellIs" dxfId="937" priority="149" operator="equal">
      <formula>0</formula>
    </cfRule>
  </conditionalFormatting>
  <conditionalFormatting sqref="N17">
    <cfRule type="cellIs" dxfId="936" priority="154" operator="greaterThanOrEqual">
      <formula>M17</formula>
    </cfRule>
    <cfRule type="cellIs" dxfId="935" priority="153" operator="lessThan">
      <formula>M17</formula>
    </cfRule>
  </conditionalFormatting>
  <conditionalFormatting sqref="N17:N18">
    <cfRule type="cellIs" dxfId="934" priority="79" operator="equal">
      <formula>0</formula>
    </cfRule>
  </conditionalFormatting>
  <conditionalFormatting sqref="N18">
    <cfRule type="cellIs" dxfId="933" priority="81" operator="greaterThanOrEqual">
      <formula>M18</formula>
    </cfRule>
    <cfRule type="cellIs" dxfId="932" priority="80" operator="lessThan">
      <formula>M18</formula>
    </cfRule>
  </conditionalFormatting>
  <conditionalFormatting sqref="N20">
    <cfRule type="cellIs" dxfId="931" priority="125" operator="equal">
      <formula>0</formula>
    </cfRule>
    <cfRule type="cellIs" dxfId="930" priority="126" operator="greaterThanOrEqual">
      <formula>M20</formula>
    </cfRule>
    <cfRule type="cellIs" dxfId="929" priority="127" operator="lessThan">
      <formula>M20</formula>
    </cfRule>
  </conditionalFormatting>
  <conditionalFormatting sqref="N21">
    <cfRule type="cellIs" dxfId="928" priority="148" operator="greaterThanOrEqual">
      <formula>M21</formula>
    </cfRule>
    <cfRule type="cellIs" dxfId="927" priority="147" operator="lessThan">
      <formula>M21</formula>
    </cfRule>
  </conditionalFormatting>
  <conditionalFormatting sqref="N21:N22">
    <cfRule type="cellIs" dxfId="926" priority="73" operator="equal">
      <formula>0</formula>
    </cfRule>
  </conditionalFormatting>
  <conditionalFormatting sqref="N22">
    <cfRule type="cellIs" dxfId="925" priority="75" operator="greaterThanOrEqual">
      <formula>M22</formula>
    </cfRule>
    <cfRule type="cellIs" dxfId="924" priority="74" operator="lessThan">
      <formula>M22</formula>
    </cfRule>
  </conditionalFormatting>
  <conditionalFormatting sqref="N24">
    <cfRule type="cellIs" dxfId="923" priority="536" operator="equal">
      <formula>0</formula>
    </cfRule>
    <cfRule type="cellIs" dxfId="922" priority="538" operator="lessThan">
      <formula>M24</formula>
    </cfRule>
    <cfRule type="cellIs" dxfId="921" priority="537" operator="greaterThanOrEqual">
      <formula>M24</formula>
    </cfRule>
  </conditionalFormatting>
  <conditionalFormatting sqref="N25">
    <cfRule type="cellIs" dxfId="920" priority="526" operator="greaterThanOrEqual">
      <formula>M25</formula>
    </cfRule>
    <cfRule type="cellIs" dxfId="919" priority="525" operator="lessThan">
      <formula>M25</formula>
    </cfRule>
    <cfRule type="cellIs" dxfId="918" priority="524" operator="equal">
      <formula>0</formula>
    </cfRule>
  </conditionalFormatting>
  <conditionalFormatting sqref="N26">
    <cfRule type="cellIs" dxfId="917" priority="527" operator="equal">
      <formula>0</formula>
    </cfRule>
    <cfRule type="cellIs" dxfId="916" priority="528" operator="lessThanOrEqual">
      <formula>M26</formula>
    </cfRule>
    <cfRule type="cellIs" dxfId="915" priority="529" operator="greaterThan">
      <formula>M26</formula>
    </cfRule>
  </conditionalFormatting>
  <conditionalFormatting sqref="N27:N30">
    <cfRule type="cellIs" dxfId="914" priority="514" operator="greaterThanOrEqual">
      <formula>$E27</formula>
    </cfRule>
    <cfRule type="cellIs" dxfId="913" priority="512" operator="equal">
      <formula>0</formula>
    </cfRule>
    <cfRule type="cellIs" dxfId="912" priority="513" operator="lessThan">
      <formula>$E27</formula>
    </cfRule>
  </conditionalFormatting>
  <conditionalFormatting sqref="N32">
    <cfRule type="cellIs" dxfId="911" priority="619" operator="greaterThanOrEqual">
      <formula>M32</formula>
    </cfRule>
    <cfRule type="cellIs" dxfId="910" priority="618" operator="lessThan">
      <formula>M32</formula>
    </cfRule>
  </conditionalFormatting>
  <conditionalFormatting sqref="N32:N33">
    <cfRule type="cellIs" dxfId="909" priority="617" operator="equal">
      <formula>0</formula>
    </cfRule>
  </conditionalFormatting>
  <conditionalFormatting sqref="N33">
    <cfRule type="cellIs" dxfId="908" priority="621" operator="lessThan">
      <formula>M33</formula>
    </cfRule>
    <cfRule type="cellIs" dxfId="907" priority="622" operator="greaterThanOrEqual">
      <formula>M33</formula>
    </cfRule>
  </conditionalFormatting>
  <conditionalFormatting sqref="N35">
    <cfRule type="cellIs" dxfId="906" priority="616" operator="greaterThanOrEqual">
      <formula>M35</formula>
    </cfRule>
    <cfRule type="cellIs" dxfId="905" priority="615" operator="lessThan">
      <formula>M35</formula>
    </cfRule>
  </conditionalFormatting>
  <conditionalFormatting sqref="N35:N36">
    <cfRule type="cellIs" dxfId="904" priority="608" operator="equal">
      <formula>0</formula>
    </cfRule>
  </conditionalFormatting>
  <conditionalFormatting sqref="N36">
    <cfRule type="cellIs" dxfId="903" priority="610" operator="greaterThanOrEqual">
      <formula>M36</formula>
    </cfRule>
    <cfRule type="cellIs" dxfId="902" priority="609" operator="lessThan">
      <formula>M36</formula>
    </cfRule>
  </conditionalFormatting>
  <conditionalFormatting sqref="N37">
    <cfRule type="cellIs" dxfId="901" priority="699" operator="lessThan">
      <formula>$E37</formula>
    </cfRule>
    <cfRule type="cellIs" dxfId="900" priority="700" operator="greaterThanOrEqual">
      <formula>$E37</formula>
    </cfRule>
    <cfRule type="cellIs" dxfId="899" priority="698" operator="equal">
      <formula>0</formula>
    </cfRule>
  </conditionalFormatting>
  <conditionalFormatting sqref="N38:N40">
    <cfRule type="cellIs" dxfId="898" priority="598" operator="greaterThanOrEqual">
      <formula>M38</formula>
    </cfRule>
    <cfRule type="cellIs" dxfId="897" priority="596" operator="equal">
      <formula>0</formula>
    </cfRule>
    <cfRule type="cellIs" dxfId="896" priority="597" operator="lessThan">
      <formula>M38</formula>
    </cfRule>
  </conditionalFormatting>
  <conditionalFormatting sqref="N46">
    <cfRule type="cellIs" dxfId="895" priority="694" operator="greaterThanOrEqual">
      <formula>M46</formula>
    </cfRule>
    <cfRule type="cellIs" dxfId="894" priority="692" operator="equal">
      <formula>0</formula>
    </cfRule>
    <cfRule type="cellIs" dxfId="893" priority="693" operator="lessThan">
      <formula>M46</formula>
    </cfRule>
  </conditionalFormatting>
  <conditionalFormatting sqref="N47:N51">
    <cfRule type="cellIs" dxfId="892" priority="38" operator="lessThan">
      <formula>M47</formula>
    </cfRule>
    <cfRule type="cellIs" dxfId="891" priority="39" operator="greaterThanOrEqual">
      <formula>M47</formula>
    </cfRule>
    <cfRule type="cellIs" dxfId="890" priority="37" operator="equal">
      <formula>0</formula>
    </cfRule>
  </conditionalFormatting>
  <conditionalFormatting sqref="N50:N51">
    <cfRule type="cellIs" dxfId="889" priority="2" operator="lessThan">
      <formula>M50</formula>
    </cfRule>
    <cfRule type="cellIs" dxfId="888" priority="3" operator="greaterThanOrEqual">
      <formula>M50</formula>
    </cfRule>
    <cfRule type="cellIs" dxfId="887" priority="1" operator="equal">
      <formula>0</formula>
    </cfRule>
  </conditionalFormatting>
  <conditionalFormatting sqref="N52:N53">
    <cfRule type="cellIs" dxfId="886" priority="590" operator="equal">
      <formula>0</formula>
    </cfRule>
    <cfRule type="cellIs" dxfId="885" priority="592" operator="greaterThan">
      <formula>M52</formula>
    </cfRule>
    <cfRule type="cellIs" dxfId="884" priority="591" operator="lessThanOrEqual">
      <formula>M52</formula>
    </cfRule>
  </conditionalFormatting>
  <conditionalFormatting sqref="N54">
    <cfRule type="cellIs" dxfId="883" priority="680" operator="equal">
      <formula>0</formula>
    </cfRule>
    <cfRule type="cellIs" dxfId="882" priority="682" operator="greaterThanOrEqual">
      <formula>$E54</formula>
    </cfRule>
    <cfRule type="cellIs" dxfId="881" priority="681" operator="lessThan">
      <formula>$E54</formula>
    </cfRule>
  </conditionalFormatting>
  <conditionalFormatting sqref="N55:N58">
    <cfRule type="cellIs" dxfId="880" priority="451" operator="greaterThanOrEqual">
      <formula>M55</formula>
    </cfRule>
    <cfRule type="cellIs" dxfId="879" priority="450" operator="lessThan">
      <formula>M55</formula>
    </cfRule>
    <cfRule type="cellIs" dxfId="878" priority="449" operator="equal">
      <formula>0</formula>
    </cfRule>
  </conditionalFormatting>
  <conditionalFormatting sqref="N59">
    <cfRule type="cellIs" dxfId="877" priority="671" operator="equal">
      <formula>0</formula>
    </cfRule>
    <cfRule type="cellIs" dxfId="876" priority="673" operator="greaterThanOrEqual">
      <formula>M59</formula>
    </cfRule>
    <cfRule type="cellIs" dxfId="875" priority="672" operator="lessThan">
      <formula>M59</formula>
    </cfRule>
  </conditionalFormatting>
  <conditionalFormatting sqref="N60:N63">
    <cfRule type="cellIs" dxfId="874" priority="420" operator="lessThan">
      <formula>M60</formula>
    </cfRule>
    <cfRule type="cellIs" dxfId="873" priority="421" operator="greaterThanOrEqual">
      <formula>M60</formula>
    </cfRule>
  </conditionalFormatting>
  <conditionalFormatting sqref="N60:N64">
    <cfRule type="cellIs" dxfId="872" priority="419" operator="equal">
      <formula>0</formula>
    </cfRule>
  </conditionalFormatting>
  <conditionalFormatting sqref="N64">
    <cfRule type="cellIs" dxfId="871" priority="631" operator="greaterThanOrEqual">
      <formula>M64</formula>
    </cfRule>
    <cfRule type="cellIs" dxfId="870" priority="630" operator="lessThan">
      <formula>M64</formula>
    </cfRule>
  </conditionalFormatting>
  <conditionalFormatting sqref="N65">
    <cfRule type="cellIs" dxfId="869" priority="663" operator="lessThan">
      <formula>$E65</formula>
    </cfRule>
    <cfRule type="cellIs" dxfId="868" priority="662" operator="equal">
      <formula>0</formula>
    </cfRule>
    <cfRule type="cellIs" dxfId="867" priority="664" operator="greaterThanOrEqual">
      <formula>$E65</formula>
    </cfRule>
  </conditionalFormatting>
  <conditionalFormatting sqref="N66:N69">
    <cfRule type="cellIs" dxfId="866" priority="439" operator="greaterThanOrEqual">
      <formula>M66</formula>
    </cfRule>
    <cfRule type="cellIs" dxfId="865" priority="438" operator="lessThan">
      <formula>M66</formula>
    </cfRule>
    <cfRule type="cellIs" dxfId="864" priority="437" operator="equal">
      <formula>0</formula>
    </cfRule>
  </conditionalFormatting>
  <conditionalFormatting sqref="N71">
    <cfRule type="cellIs" dxfId="863" priority="348" operator="greaterThanOrEqual">
      <formula>M71</formula>
    </cfRule>
    <cfRule type="cellIs" dxfId="862" priority="346" operator="equal">
      <formula>0</formula>
    </cfRule>
    <cfRule type="cellIs" dxfId="861" priority="347" operator="lessThan">
      <formula>M71</formula>
    </cfRule>
  </conditionalFormatting>
  <conditionalFormatting sqref="N73:N74">
    <cfRule type="cellIs" dxfId="860" priority="340" operator="equal">
      <formula>0</formula>
    </cfRule>
    <cfRule type="cellIs" dxfId="859" priority="341" operator="lessThan">
      <formula>M73</formula>
    </cfRule>
    <cfRule type="cellIs" dxfId="858" priority="342" operator="greaterThanOrEqual">
      <formula>M73</formula>
    </cfRule>
  </conditionalFormatting>
  <conditionalFormatting sqref="N75">
    <cfRule type="cellIs" dxfId="857" priority="650" operator="equal">
      <formula>0</formula>
    </cfRule>
    <cfRule type="cellIs" dxfId="856" priority="652" operator="greaterThanOrEqual">
      <formula>$E75</formula>
    </cfRule>
    <cfRule type="cellIs" dxfId="855" priority="651" operator="lessThan">
      <formula>$E75</formula>
    </cfRule>
  </conditionalFormatting>
  <conditionalFormatting sqref="N76:N79">
    <cfRule type="cellIs" dxfId="854" priority="565" operator="greaterThanOrEqual">
      <formula>M76</formula>
    </cfRule>
    <cfRule type="cellIs" dxfId="853" priority="564" operator="lessThan">
      <formula>M76</formula>
    </cfRule>
  </conditionalFormatting>
  <conditionalFormatting sqref="N76:N81">
    <cfRule type="cellIs" dxfId="852" priority="337" operator="equal">
      <formula>0</formula>
    </cfRule>
  </conditionalFormatting>
  <conditionalFormatting sqref="N80">
    <cfRule type="cellIs" dxfId="851" priority="351" operator="greaterThanOrEqual">
      <formula>M80</formula>
    </cfRule>
    <cfRule type="cellIs" dxfId="850" priority="350" operator="lessThan">
      <formula>M80</formula>
    </cfRule>
  </conditionalFormatting>
  <conditionalFormatting sqref="N81">
    <cfRule type="cellIs" dxfId="849" priority="339" operator="greaterThanOrEqual">
      <formula>M81</formula>
    </cfRule>
    <cfRule type="cellIs" dxfId="848" priority="338" operator="lessThan">
      <formula>M81</formula>
    </cfRule>
  </conditionalFormatting>
  <conditionalFormatting sqref="N82">
    <cfRule type="cellIs" dxfId="847" priority="542" operator="equal">
      <formula>0</formula>
    </cfRule>
    <cfRule type="cellIs" dxfId="846" priority="543" operator="lessThan">
      <formula>$E82</formula>
    </cfRule>
    <cfRule type="cellIs" dxfId="845" priority="544" operator="greaterThanOrEqual">
      <formula>$E82</formula>
    </cfRule>
  </conditionalFormatting>
  <conditionalFormatting sqref="N83:N86">
    <cfRule type="cellIs" dxfId="844" priority="427" operator="greaterThanOrEqual">
      <formula>M83</formula>
    </cfRule>
    <cfRule type="cellIs" dxfId="843" priority="425" operator="equal">
      <formula>0</formula>
    </cfRule>
    <cfRule type="cellIs" dxfId="842" priority="426" operator="lessThan">
      <formula>M83</formula>
    </cfRule>
  </conditionalFormatting>
  <conditionalFormatting sqref="N92">
    <cfRule type="cellIs" dxfId="841" priority="511" operator="greaterThanOrEqual">
      <formula>M92</formula>
    </cfRule>
    <cfRule type="cellIs" dxfId="840" priority="509" operator="equal">
      <formula>0</formula>
    </cfRule>
    <cfRule type="cellIs" dxfId="839" priority="510" operator="lessThan">
      <formula>M92</formula>
    </cfRule>
  </conditionalFormatting>
  <conditionalFormatting sqref="N93:N102">
    <cfRule type="cellIs" dxfId="838" priority="331" operator="equal">
      <formula>0</formula>
    </cfRule>
    <cfRule type="cellIs" dxfId="837" priority="332" operator="lessThan">
      <formula>M93</formula>
    </cfRule>
    <cfRule type="cellIs" dxfId="836" priority="333" operator="greaterThanOrEqual">
      <formula>M93</formula>
    </cfRule>
  </conditionalFormatting>
  <conditionalFormatting sqref="O7">
    <cfRule type="cellIs" dxfId="835" priority="124" operator="equal">
      <formula>"Meta non Conseguida"</formula>
    </cfRule>
    <cfRule type="cellIs" dxfId="834" priority="122" operator="equal">
      <formula>"Introducir resultado"</formula>
    </cfRule>
    <cfRule type="cellIs" dxfId="833" priority="123" operator="equal">
      <formula>"Meta Conseguida"</formula>
    </cfRule>
  </conditionalFormatting>
  <conditionalFormatting sqref="O8">
    <cfRule type="cellIs" dxfId="832" priority="144" operator="equal">
      <formula>"Meta Parcialmente Alcanzada"</formula>
    </cfRule>
    <cfRule type="cellIs" dxfId="831" priority="145" operator="equal">
      <formula>"Ningunha Meta Alcanzada"</formula>
    </cfRule>
    <cfRule type="cellIs" dxfId="830" priority="143" operator="equal">
      <formula>"Meta Totalmente Alcanzada"</formula>
    </cfRule>
  </conditionalFormatting>
  <conditionalFormatting sqref="O9:O10">
    <cfRule type="cellIs" dxfId="829" priority="119" operator="equal">
      <formula>"Introducir resultado"</formula>
    </cfRule>
    <cfRule type="cellIs" dxfId="828" priority="120" operator="equal">
      <formula>"Meta Conseguida"</formula>
    </cfRule>
    <cfRule type="cellIs" dxfId="827" priority="121" operator="equal">
      <formula>"Meta non Conseguida"</formula>
    </cfRule>
  </conditionalFormatting>
  <conditionalFormatting sqref="O12">
    <cfRule type="cellIs" dxfId="826" priority="136" operator="equal">
      <formula>"Ningunha Meta Alcanzada"</formula>
    </cfRule>
    <cfRule type="cellIs" dxfId="825" priority="134" operator="equal">
      <formula>"Meta Totalmente Alcanzada"</formula>
    </cfRule>
    <cfRule type="cellIs" dxfId="824" priority="135" operator="equal">
      <formula>"Meta Parcialmente Alcanzada"</formula>
    </cfRule>
  </conditionalFormatting>
  <conditionalFormatting sqref="O13:O14">
    <cfRule type="cellIs" dxfId="823" priority="115" operator="equal">
      <formula>"Meta non Conseguida"</formula>
    </cfRule>
    <cfRule type="cellIs" dxfId="822" priority="114" operator="equal">
      <formula>"Meta Conseguida"</formula>
    </cfRule>
  </conditionalFormatting>
  <conditionalFormatting sqref="O13:O15">
    <cfRule type="cellIs" dxfId="821" priority="109" operator="equal">
      <formula>"Introducir resultado"</formula>
    </cfRule>
  </conditionalFormatting>
  <conditionalFormatting sqref="O15">
    <cfRule type="cellIs" dxfId="820" priority="110" operator="equal">
      <formula>"Resultado Introducido"</formula>
    </cfRule>
    <cfRule type="cellIs" dxfId="819" priority="111" operator="equal">
      <formula>"Meta no Conseguida"</formula>
    </cfRule>
  </conditionalFormatting>
  <conditionalFormatting sqref="O16">
    <cfRule type="cellIs" dxfId="818" priority="162" operator="equal">
      <formula>"Meta Parcialmente Alcanzada"</formula>
    </cfRule>
    <cfRule type="cellIs" dxfId="817" priority="161" operator="equal">
      <formula>"Meta Totalmente Alcanzada"</formula>
    </cfRule>
    <cfRule type="cellIs" dxfId="816" priority="163" operator="equal">
      <formula>"Ningunha Meta Alcanzada"</formula>
    </cfRule>
  </conditionalFormatting>
  <conditionalFormatting sqref="O17:O18">
    <cfRule type="cellIs" dxfId="815" priority="103" operator="equal">
      <formula>"Introducir resultado"</formula>
    </cfRule>
    <cfRule type="cellIs" dxfId="814" priority="105" operator="equal">
      <formula>"Meta non Conseguida"</formula>
    </cfRule>
    <cfRule type="cellIs" dxfId="813" priority="104" operator="equal">
      <formula>"Meta Conseguida"</formula>
    </cfRule>
  </conditionalFormatting>
  <conditionalFormatting sqref="O20">
    <cfRule type="cellIs" dxfId="812" priority="128" operator="equal">
      <formula>"Meta Totalmente Alcanzada"</formula>
    </cfRule>
    <cfRule type="cellIs" dxfId="811" priority="130" operator="equal">
      <formula>"Ningunha Meta Alcanzada"</formula>
    </cfRule>
    <cfRule type="cellIs" dxfId="810" priority="129" operator="equal">
      <formula>"Meta Parcialmente Alcanzada"</formula>
    </cfRule>
  </conditionalFormatting>
  <conditionalFormatting sqref="O21:O22">
    <cfRule type="cellIs" dxfId="809" priority="98" operator="equal">
      <formula>"Meta Conseguida"</formula>
    </cfRule>
    <cfRule type="cellIs" dxfId="808" priority="97" operator="equal">
      <formula>"Introducir resultado"</formula>
    </cfRule>
    <cfRule type="cellIs" dxfId="807" priority="99" operator="equal">
      <formula>"Meta non Conseguida"</formula>
    </cfRule>
  </conditionalFormatting>
  <conditionalFormatting sqref="O24">
    <cfRule type="cellIs" dxfId="806" priority="534" operator="equal">
      <formula>"Meta Parcialmente Alcanzada"</formula>
    </cfRule>
    <cfRule type="cellIs" dxfId="805" priority="535" operator="equal">
      <formula>"Ningunha Meta Alcanzada"</formula>
    </cfRule>
    <cfRule type="cellIs" dxfId="804" priority="533" operator="equal">
      <formula>"Meta Totalmente Alcanzada"</formula>
    </cfRule>
  </conditionalFormatting>
  <conditionalFormatting sqref="O25:O30">
    <cfRule type="cellIs" dxfId="803" priority="384" operator="equal">
      <formula>"Meta non Conseguida"</formula>
    </cfRule>
    <cfRule type="cellIs" dxfId="802" priority="382" operator="equal">
      <formula>"Introducir resultado"</formula>
    </cfRule>
    <cfRule type="cellIs" dxfId="801" priority="383" operator="equal">
      <formula>"Meta Conseguida"</formula>
    </cfRule>
  </conditionalFormatting>
  <conditionalFormatting sqref="O32:O33">
    <cfRule type="cellIs" dxfId="800" priority="381" operator="equal">
      <formula>"Meta non Conseguida"</formula>
    </cfRule>
    <cfRule type="cellIs" dxfId="799" priority="380" operator="equal">
      <formula>"Meta Conseguida"</formula>
    </cfRule>
    <cfRule type="cellIs" dxfId="798" priority="379" operator="equal">
      <formula>"Introducir resultado"</formula>
    </cfRule>
  </conditionalFormatting>
  <conditionalFormatting sqref="O35:O36">
    <cfRule type="cellIs" dxfId="797" priority="390" operator="equal">
      <formula>"Meta non Conseguida"</formula>
    </cfRule>
    <cfRule type="cellIs" dxfId="796" priority="389" operator="equal">
      <formula>"Meta Conseguida"</formula>
    </cfRule>
    <cfRule type="cellIs" dxfId="795" priority="388" operator="equal">
      <formula>"Introducir resultado"</formula>
    </cfRule>
  </conditionalFormatting>
  <conditionalFormatting sqref="O37">
    <cfRule type="cellIs" dxfId="794" priority="644" operator="equal">
      <formula>"Meta Totalmente Alcanzada"</formula>
    </cfRule>
    <cfRule type="cellIs" dxfId="793" priority="645" operator="equal">
      <formula>"Meta Parcialmente Alcanzada"</formula>
    </cfRule>
    <cfRule type="cellIs" dxfId="792" priority="646" operator="equal">
      <formula>"Ningunha Meta Alcanzada"</formula>
    </cfRule>
  </conditionalFormatting>
  <conditionalFormatting sqref="O38:O40">
    <cfRule type="cellIs" dxfId="791" priority="600" operator="equal">
      <formula>"Meta Conseguida"</formula>
    </cfRule>
    <cfRule type="cellIs" dxfId="790" priority="601" operator="equal">
      <formula>"Meta non Conseguida"</formula>
    </cfRule>
  </conditionalFormatting>
  <conditionalFormatting sqref="O38:O41">
    <cfRule type="cellIs" dxfId="789" priority="593" operator="equal">
      <formula>"Introducir resultado"</formula>
    </cfRule>
  </conditionalFormatting>
  <conditionalFormatting sqref="O41">
    <cfRule type="cellIs" dxfId="788" priority="595" operator="equal">
      <formula>"Meta no Conseguida"</formula>
    </cfRule>
    <cfRule type="cellIs" dxfId="787" priority="594" operator="equal">
      <formula>"Indicador Completado"</formula>
    </cfRule>
  </conditionalFormatting>
  <conditionalFormatting sqref="O46">
    <cfRule type="cellIs" dxfId="786" priority="641" operator="equal">
      <formula>"Meta Totalmente Alcanzada"</formula>
    </cfRule>
    <cfRule type="cellIs" dxfId="785" priority="642" operator="equal">
      <formula>"Meta Parcialmente Alcanzada"</formula>
    </cfRule>
    <cfRule type="cellIs" dxfId="784" priority="643" operator="equal">
      <formula>"Ningunha Meta Alcanzada"</formula>
    </cfRule>
  </conditionalFormatting>
  <conditionalFormatting sqref="O47">
    <cfRule type="cellIs" dxfId="783" priority="697" operator="equal">
      <formula>"Meta noN Conseguida"</formula>
    </cfRule>
  </conditionalFormatting>
  <conditionalFormatting sqref="O47:O53">
    <cfRule type="cellIs" dxfId="782" priority="5" operator="equal">
      <formula>"Meta Conseguida"</formula>
    </cfRule>
    <cfRule type="cellIs" dxfId="781" priority="4" operator="equal">
      <formula>"Introducir resultado"</formula>
    </cfRule>
  </conditionalFormatting>
  <conditionalFormatting sqref="O48:O53">
    <cfRule type="cellIs" dxfId="780" priority="6" operator="equal">
      <formula>"Meta non Conseguida"</formula>
    </cfRule>
  </conditionalFormatting>
  <conditionalFormatting sqref="O54">
    <cfRule type="cellIs" dxfId="779" priority="638" operator="equal">
      <formula>"Meta Totalmente Alcanzada"</formula>
    </cfRule>
    <cfRule type="cellIs" dxfId="778" priority="639" operator="equal">
      <formula>"Meta Parcialmente Alcanzada"</formula>
    </cfRule>
    <cfRule type="cellIs" dxfId="777" priority="640" operator="equal">
      <formula>"Ningunha Meta Alcanzada"</formula>
    </cfRule>
  </conditionalFormatting>
  <conditionalFormatting sqref="O55:O58">
    <cfRule type="cellIs" dxfId="776" priority="648" operator="equal">
      <formula>"Meta Conseguida"</formula>
    </cfRule>
    <cfRule type="cellIs" dxfId="775" priority="649" operator="equal">
      <formula>"Meta non Conseguida"</formula>
    </cfRule>
    <cfRule type="cellIs" dxfId="774" priority="647" operator="equal">
      <formula>"Introducir resultado"</formula>
    </cfRule>
  </conditionalFormatting>
  <conditionalFormatting sqref="O59">
    <cfRule type="cellIs" dxfId="773" priority="675" operator="equal">
      <formula>"Meta Parcialmente Alcanzada"</formula>
    </cfRule>
    <cfRule type="cellIs" dxfId="772" priority="674" operator="equal">
      <formula>"Meta Totalmente Alcanzada"</formula>
    </cfRule>
    <cfRule type="cellIs" dxfId="771" priority="676" operator="equal">
      <formula>"Ningunha Meta Alcanzada"</formula>
    </cfRule>
  </conditionalFormatting>
  <conditionalFormatting sqref="O60:O64">
    <cfRule type="cellIs" dxfId="770" priority="373" operator="equal">
      <formula>"Introducir resultado"</formula>
    </cfRule>
    <cfRule type="cellIs" dxfId="769" priority="374" operator="equal">
      <formula>"Meta Conseguida"</formula>
    </cfRule>
    <cfRule type="cellIs" dxfId="768" priority="375" operator="equal">
      <formula>"Meta non Conseguida"</formula>
    </cfRule>
  </conditionalFormatting>
  <conditionalFormatting sqref="O65">
    <cfRule type="cellIs" dxfId="767" priority="667" operator="equal">
      <formula>"Ningunha Meta Alcanzada"</formula>
    </cfRule>
    <cfRule type="cellIs" dxfId="766" priority="665" operator="equal">
      <formula>"Meta Totalmente Alcanzada"</formula>
    </cfRule>
    <cfRule type="cellIs" dxfId="765" priority="666" operator="equal">
      <formula>"Meta Parcialmente Alcanzada"</formula>
    </cfRule>
  </conditionalFormatting>
  <conditionalFormatting sqref="O66:O69">
    <cfRule type="cellIs" dxfId="764" priority="589" operator="equal">
      <formula>"Meta non Conseguida"</formula>
    </cfRule>
    <cfRule type="cellIs" dxfId="763" priority="588" operator="equal">
      <formula>"Meta Conseguida"</formula>
    </cfRule>
  </conditionalFormatting>
  <conditionalFormatting sqref="O66:O74">
    <cfRule type="cellIs" dxfId="762" priority="358" operator="equal">
      <formula>"Introducir resultado"</formula>
    </cfRule>
  </conditionalFormatting>
  <conditionalFormatting sqref="O70">
    <cfRule type="cellIs" dxfId="761" priority="371" operator="equal">
      <formula>"Indicador Completado"</formula>
    </cfRule>
    <cfRule type="cellIs" dxfId="760" priority="372" operator="equal">
      <formula>"Meta no Conseguida"</formula>
    </cfRule>
  </conditionalFormatting>
  <conditionalFormatting sqref="O71">
    <cfRule type="cellIs" dxfId="759" priority="365" operator="equal">
      <formula>"Meta Conseguida"</formula>
    </cfRule>
    <cfRule type="cellIs" dxfId="758" priority="366" operator="equal">
      <formula>"Meta non Conseguida"</formula>
    </cfRule>
  </conditionalFormatting>
  <conditionalFormatting sqref="O72">
    <cfRule type="cellIs" dxfId="757" priority="368" operator="equal">
      <formula>"Indicador Completado"</formula>
    </cfRule>
    <cfRule type="cellIs" dxfId="756" priority="369" operator="equal">
      <formula>"Meta no Conseguida"</formula>
    </cfRule>
  </conditionalFormatting>
  <conditionalFormatting sqref="O73:O74">
    <cfRule type="cellIs" dxfId="755" priority="359" operator="equal">
      <formula>"Meta Conseguida"</formula>
    </cfRule>
    <cfRule type="cellIs" dxfId="754" priority="360" operator="equal">
      <formula>"Meta non Conseguida"</formula>
    </cfRule>
  </conditionalFormatting>
  <conditionalFormatting sqref="O75">
    <cfRule type="cellIs" dxfId="753" priority="655" operator="equal">
      <formula>"Ningunha Meta Alcanzada"</formula>
    </cfRule>
    <cfRule type="cellIs" dxfId="752" priority="654" operator="equal">
      <formula>"Meta Parcialmente Alcanzada"</formula>
    </cfRule>
    <cfRule type="cellIs" dxfId="751" priority="653" operator="equal">
      <formula>"Meta Totalmente Alcanzada"</formula>
    </cfRule>
  </conditionalFormatting>
  <conditionalFormatting sqref="O76:O81">
    <cfRule type="cellIs" dxfId="750" priority="354" operator="equal">
      <formula>"Meta non Conseguida"</formula>
    </cfRule>
    <cfRule type="cellIs" dxfId="749" priority="353" operator="equal">
      <formula>"Meta Conseguida"</formula>
    </cfRule>
    <cfRule type="cellIs" dxfId="748" priority="352" operator="equal">
      <formula>"Introducir resultado"</formula>
    </cfRule>
  </conditionalFormatting>
  <conditionalFormatting sqref="O82">
    <cfRule type="cellIs" dxfId="747" priority="545" operator="equal">
      <formula>"Meta Totalmente Alcanzada"</formula>
    </cfRule>
    <cfRule type="cellIs" dxfId="746" priority="546" operator="equal">
      <formula>"Meta Parcialmente Alcanzada"</formula>
    </cfRule>
    <cfRule type="cellIs" dxfId="745" priority="547" operator="equal">
      <formula>"Ningunha Meta Alcanzada"</formula>
    </cfRule>
  </conditionalFormatting>
  <conditionalFormatting sqref="O83:O86">
    <cfRule type="cellIs" dxfId="744" priority="540" operator="equal">
      <formula>"Meta Conseguida"</formula>
    </cfRule>
    <cfRule type="cellIs" dxfId="743" priority="541" operator="equal">
      <formula>"Meta non Conseguida"</formula>
    </cfRule>
  </conditionalFormatting>
  <conditionalFormatting sqref="O83:O88">
    <cfRule type="cellIs" dxfId="742" priority="334" operator="equal">
      <formula>"Introducir resultado"</formula>
    </cfRule>
  </conditionalFormatting>
  <conditionalFormatting sqref="O87:O88">
    <cfRule type="cellIs" dxfId="741" priority="336" operator="equal">
      <formula>"Meta no Conseguida"</formula>
    </cfRule>
    <cfRule type="cellIs" dxfId="740" priority="335" operator="equal">
      <formula>"Indicador Completado"</formula>
    </cfRule>
  </conditionalFormatting>
  <conditionalFormatting sqref="O92">
    <cfRule type="cellIs" dxfId="739" priority="506" operator="equal">
      <formula>"Meta Totalmente Alcanzada"</formula>
    </cfRule>
    <cfRule type="cellIs" dxfId="738" priority="507" operator="equal">
      <formula>"Meta Parcialmente Alcanzada"</formula>
    </cfRule>
    <cfRule type="cellIs" dxfId="737" priority="508" operator="equal">
      <formula>"Ningunha Meta Alcanzada"</formula>
    </cfRule>
  </conditionalFormatting>
  <conditionalFormatting sqref="O93:O102">
    <cfRule type="cellIs" dxfId="736" priority="328" operator="equal">
      <formula>"Introducir resultado"</formula>
    </cfRule>
    <cfRule type="cellIs" dxfId="735" priority="329" operator="equal">
      <formula>"Meta Conseguida"</formula>
    </cfRule>
    <cfRule type="cellIs" dxfId="734" priority="330" operator="equal">
      <formula>"Meta non Conseguida"</formula>
    </cfRule>
  </conditionalFormatting>
  <hyperlinks>
    <hyperlink ref="D19" location="Anexos!F2" display="Anexos!F2" xr:uid="{00000000-0004-0000-0400-000000000000}"/>
    <hyperlink ref="D31" location="Anexos!Q2" display="Anexos!Q2" xr:uid="{00000000-0004-0000-0400-000001000000}"/>
    <hyperlink ref="D34" location="Anexos!Q2" display="Anexos!Q2" xr:uid="{00000000-0004-0000-0400-000002000000}"/>
  </hyperlinks>
  <pageMargins left="0.70866141732283505" right="0.70866141732283505" top="0.74803149606299202" bottom="0.74803149606299202" header="0.31496062992126" footer="0.31496062992126"/>
  <pageSetup paperSize="9" scale="51" fitToHeight="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BH60"/>
  <sheetViews>
    <sheetView zoomScale="70" zoomScaleNormal="70" workbookViewId="0">
      <pane ySplit="5" topLeftCell="A6" activePane="bottomLeft" state="frozen"/>
      <selection pane="bottomLeft" activeCell="R1" sqref="R1:T2"/>
    </sheetView>
  </sheetViews>
  <sheetFormatPr baseColWidth="10" defaultColWidth="11.3984375" defaultRowHeight="14.25"/>
  <cols>
    <col min="1" max="1" width="8.86328125" style="3" customWidth="1"/>
    <col min="2" max="2" width="46.265625" style="1" customWidth="1"/>
    <col min="3" max="3" width="46.73046875" style="1" customWidth="1"/>
    <col min="4" max="4" width="13.3984375" style="2" customWidth="1"/>
    <col min="5" max="5" width="9" style="3" bestFit="1" customWidth="1"/>
    <col min="6" max="6" width="14.265625" style="3" customWidth="1"/>
    <col min="7" max="7" width="15.3984375" style="3" customWidth="1"/>
    <col min="8" max="8" width="17.1328125" style="3" customWidth="1"/>
    <col min="9" max="9" width="5.1328125" style="2" customWidth="1"/>
    <col min="10" max="10" width="14.3984375" style="2" customWidth="1"/>
    <col min="11" max="11" width="10.265625" style="2" customWidth="1"/>
    <col min="12" max="12" width="14.1328125" style="2" customWidth="1"/>
    <col min="13" max="13" width="17.59765625" style="2" customWidth="1"/>
    <col min="14" max="14" width="18.265625" style="2" customWidth="1"/>
    <col min="15" max="15" width="1.73046875" style="2" customWidth="1"/>
    <col min="16" max="16" width="12.86328125" style="2" customWidth="1"/>
    <col min="17" max="17" width="11.3984375" style="2"/>
    <col min="18" max="18" width="11.86328125" style="2" bestFit="1" customWidth="1"/>
    <col min="19" max="19" width="16" style="2" customWidth="1"/>
    <col min="20" max="20" width="18.3984375" style="2" customWidth="1"/>
    <col min="21" max="21" width="15" bestFit="1" customWidth="1"/>
    <col min="22" max="22" width="27.86328125" customWidth="1"/>
    <col min="23" max="23" width="32.3984375" customWidth="1"/>
    <col min="24" max="26" width="11.3984375" style="2" customWidth="1"/>
    <col min="27" max="27" width="15" style="2" bestFit="1" customWidth="1"/>
    <col min="28" max="28" width="16.59765625" style="2" customWidth="1"/>
    <col min="29" max="29" width="15.3984375" style="2" customWidth="1"/>
    <col min="30" max="34" width="11.3984375" customWidth="1"/>
    <col min="35" max="51" width="11.3984375" style="2" customWidth="1"/>
    <col min="52" max="52" width="11.3984375" style="2"/>
    <col min="53" max="53" width="13.86328125" style="2" customWidth="1"/>
    <col min="54" max="54" width="16.3984375" style="2" customWidth="1"/>
    <col min="55" max="55" width="15.59765625" style="2" customWidth="1"/>
    <col min="58" max="58" width="15.265625" customWidth="1"/>
    <col min="59" max="59" width="16.1328125" customWidth="1"/>
    <col min="61" max="16384" width="11.3984375" style="2"/>
  </cols>
  <sheetData>
    <row r="1" spans="1:60" s="60" customFormat="1" ht="34.5" customHeight="1" thickBot="1">
      <c r="A1" s="567" t="s">
        <v>274</v>
      </c>
      <c r="B1" s="568"/>
      <c r="C1" s="569"/>
      <c r="D1" s="557" t="s">
        <v>202</v>
      </c>
      <c r="E1" s="558"/>
      <c r="F1" s="258">
        <f>+GComer!$F$11+Centro!$F$6</f>
        <v>0</v>
      </c>
      <c r="G1" s="259">
        <f>+MPemes!$F$11+Centro!$F$6</f>
        <v>3</v>
      </c>
      <c r="H1" s="260">
        <f>+MComInt!$J$11+Centro!$J$6</f>
        <v>0</v>
      </c>
      <c r="J1" s="557" t="s">
        <v>202</v>
      </c>
      <c r="K1" s="558"/>
      <c r="L1" s="258">
        <f>+GComer!$J$11+Centro!$J$6</f>
        <v>0</v>
      </c>
      <c r="M1" s="259">
        <f>+MPemes!$J$11+Centro!$J$6</f>
        <v>0</v>
      </c>
      <c r="N1" s="260">
        <f>+MComInt!$J$11+Centro!$J$6</f>
        <v>0</v>
      </c>
      <c r="P1" s="557" t="s">
        <v>202</v>
      </c>
      <c r="Q1" s="558"/>
      <c r="R1" s="342">
        <f>+GComer!N$11+Centro!N$6</f>
        <v>0</v>
      </c>
      <c r="S1" s="342">
        <f>+MPemes!N$11+Centro!N$6</f>
        <v>0</v>
      </c>
      <c r="T1" s="342">
        <f>+MComInt!N$11+Centro!N$6</f>
        <v>0</v>
      </c>
      <c r="U1"/>
      <c r="V1"/>
      <c r="W1"/>
      <c r="AD1"/>
      <c r="AE1"/>
      <c r="AF1"/>
      <c r="AG1"/>
      <c r="AH1"/>
      <c r="BD1"/>
      <c r="BE1" s="345"/>
      <c r="BF1" s="345"/>
      <c r="BG1" s="345"/>
      <c r="BH1"/>
    </row>
    <row r="2" spans="1:60" s="1" customFormat="1" ht="40.5" customHeight="1" thickBot="1">
      <c r="A2" s="564" t="s">
        <v>165</v>
      </c>
      <c r="B2" s="565"/>
      <c r="C2" s="566"/>
      <c r="D2" s="559" t="s">
        <v>402</v>
      </c>
      <c r="E2" s="560"/>
      <c r="F2" s="261">
        <f>IFERROR((GComer!$F$11+Centro!$F$6)/(GComer!$E$11+Centro!$E$6),0)</f>
        <v>0</v>
      </c>
      <c r="G2" s="262">
        <f>IFERROR((MPemes!$F$11+Centro!$F$6)/(MPemes!$E$11+Centro!$E$6),0)</f>
        <v>1</v>
      </c>
      <c r="H2" s="263">
        <f>IFERROR( (MComInt!$J$11+Centro!$J$6)/(MComInt!$I$11+Centro!$I$6),0)</f>
        <v>0</v>
      </c>
      <c r="J2" s="559" t="s">
        <v>402</v>
      </c>
      <c r="K2" s="560"/>
      <c r="L2" s="261">
        <f>IFERROR( (GComer!$J$11+Centro!$J$6)/(GComer!$I$11+Centro!$I$6),0)</f>
        <v>0</v>
      </c>
      <c r="M2" s="262">
        <f>IFERROR( (MPemes!$J$11+Centro!$J$6)/(MPemes!$I$11+Centro!$I$6),0)</f>
        <v>0</v>
      </c>
      <c r="N2" s="263">
        <f>IFERROR( (MComInt!$J$11+Centro!$J$6)/(MComInt!$I$11+Centro!$I$6),0)</f>
        <v>0</v>
      </c>
      <c r="P2" s="559" t="s">
        <v>402</v>
      </c>
      <c r="Q2" s="560"/>
      <c r="R2" s="261">
        <f>IFERROR((GComer!N$11+Centro!N$6)/(GComer!M$11+Centro!M$6),0)</f>
        <v>0</v>
      </c>
      <c r="S2" s="262">
        <f>IFERROR((MPemes!N$11+Centro!N$6)/(MPemes!M$11+Centro!M$6),0)</f>
        <v>0</v>
      </c>
      <c r="T2" s="263">
        <f>IFERROR((MComInt!N$11+Centro!N$6)/(MComInt!M$11+Centro!M$6),0)</f>
        <v>0</v>
      </c>
      <c r="U2"/>
      <c r="V2"/>
      <c r="W2"/>
      <c r="AD2"/>
      <c r="AE2"/>
      <c r="AF2"/>
      <c r="AG2"/>
      <c r="AH2"/>
      <c r="BD2"/>
      <c r="BE2" s="346"/>
      <c r="BF2" s="346"/>
      <c r="BG2" s="346"/>
      <c r="BH2"/>
    </row>
    <row r="3" spans="1:60" s="1" customFormat="1" ht="6" customHeight="1" thickBot="1">
      <c r="A3" s="64"/>
      <c r="B3" s="64"/>
      <c r="C3" s="64"/>
      <c r="E3" s="24"/>
      <c r="F3" s="24"/>
      <c r="G3" s="24"/>
      <c r="H3" s="24"/>
      <c r="J3" s="24"/>
      <c r="K3" s="24"/>
      <c r="L3" s="24"/>
      <c r="M3" s="24"/>
      <c r="R3" s="343"/>
      <c r="S3" s="343"/>
      <c r="T3" s="343"/>
      <c r="U3"/>
      <c r="V3"/>
      <c r="W3"/>
      <c r="AD3"/>
      <c r="AE3"/>
      <c r="AF3"/>
      <c r="AG3"/>
      <c r="AH3"/>
      <c r="BD3"/>
      <c r="BE3" s="343"/>
      <c r="BF3" s="343"/>
      <c r="BG3" s="343"/>
      <c r="BH3"/>
    </row>
    <row r="4" spans="1:60" ht="36.75" customHeight="1" thickBot="1">
      <c r="A4" s="545" t="s">
        <v>163</v>
      </c>
      <c r="B4" s="553"/>
      <c r="C4" s="61" t="s">
        <v>105</v>
      </c>
      <c r="D4" s="554" t="str">
        <f>+Centro!E4</f>
        <v>Curso X</v>
      </c>
      <c r="E4" s="555"/>
      <c r="F4" s="555"/>
      <c r="G4" s="555"/>
      <c r="H4" s="556"/>
      <c r="I4" s="241"/>
      <c r="J4" s="554" t="str">
        <f>+Centro!I4</f>
        <v>Curso X+1</v>
      </c>
      <c r="K4" s="555"/>
      <c r="L4" s="555"/>
      <c r="M4" s="555"/>
      <c r="N4" s="556"/>
      <c r="P4" s="554" t="str">
        <f>+Centro!M4</f>
        <v>Curso X+2</v>
      </c>
      <c r="Q4" s="555"/>
      <c r="R4" s="555"/>
      <c r="S4" s="555"/>
      <c r="T4" s="556"/>
      <c r="BE4" s="347"/>
      <c r="BF4" s="347"/>
      <c r="BG4" s="347"/>
    </row>
    <row r="5" spans="1:60" ht="36.4" thickBot="1">
      <c r="A5" s="200" t="s">
        <v>164</v>
      </c>
      <c r="B5" s="200" t="s">
        <v>96</v>
      </c>
      <c r="C5" s="200" t="s">
        <v>106</v>
      </c>
      <c r="D5" s="264" t="s">
        <v>203</v>
      </c>
      <c r="E5" s="155" t="s">
        <v>169</v>
      </c>
      <c r="F5" s="155" t="s">
        <v>282</v>
      </c>
      <c r="G5" s="155" t="s">
        <v>283</v>
      </c>
      <c r="H5" s="164" t="s">
        <v>284</v>
      </c>
      <c r="I5"/>
      <c r="J5" s="264" t="s">
        <v>203</v>
      </c>
      <c r="K5" s="155" t="s">
        <v>169</v>
      </c>
      <c r="L5" s="155" t="s">
        <v>282</v>
      </c>
      <c r="M5" s="155" t="s">
        <v>283</v>
      </c>
      <c r="N5" s="164" t="s">
        <v>284</v>
      </c>
      <c r="P5" s="264" t="s">
        <v>203</v>
      </c>
      <c r="Q5" s="155" t="s">
        <v>169</v>
      </c>
      <c r="R5" s="155" t="s">
        <v>282</v>
      </c>
      <c r="S5" s="155" t="s">
        <v>283</v>
      </c>
      <c r="T5" s="164" t="s">
        <v>284</v>
      </c>
      <c r="AA5" s="155" t="s">
        <v>282</v>
      </c>
      <c r="AB5" s="155" t="s">
        <v>283</v>
      </c>
      <c r="AC5" s="164" t="s">
        <v>470</v>
      </c>
      <c r="BA5" s="155" t="s">
        <v>282</v>
      </c>
      <c r="BB5" s="155" t="s">
        <v>283</v>
      </c>
      <c r="BC5" s="164" t="s">
        <v>470</v>
      </c>
      <c r="BE5" s="155" t="s">
        <v>282</v>
      </c>
      <c r="BF5" s="155" t="s">
        <v>283</v>
      </c>
      <c r="BG5" s="164" t="s">
        <v>470</v>
      </c>
    </row>
    <row r="6" spans="1:60" s="52" customFormat="1" ht="18.75" customHeight="1">
      <c r="A6" s="30" t="s">
        <v>0</v>
      </c>
      <c r="B6" s="31"/>
      <c r="C6" s="31"/>
      <c r="D6" s="34"/>
      <c r="E6" s="32"/>
      <c r="F6" s="32"/>
      <c r="G6" s="32"/>
      <c r="H6" s="32"/>
      <c r="J6" s="32"/>
      <c r="K6" s="32"/>
      <c r="L6" s="32"/>
      <c r="M6" s="32"/>
      <c r="N6" s="32"/>
      <c r="P6" s="32"/>
      <c r="Q6" s="32"/>
      <c r="R6" s="32"/>
      <c r="S6" s="32"/>
      <c r="T6" s="32"/>
      <c r="U6"/>
      <c r="V6"/>
      <c r="W6"/>
      <c r="AA6" s="215"/>
      <c r="AB6" s="216"/>
      <c r="AC6" s="216"/>
      <c r="AD6"/>
      <c r="AE6"/>
      <c r="AF6"/>
      <c r="AG6"/>
      <c r="AH6"/>
      <c r="BA6" s="215"/>
      <c r="BB6" s="215"/>
      <c r="BC6" s="215"/>
      <c r="BD6"/>
      <c r="BE6" s="215"/>
      <c r="BF6" s="215"/>
      <c r="BG6" s="215"/>
      <c r="BH6"/>
    </row>
    <row r="7" spans="1:60" ht="30" customHeight="1">
      <c r="A7" s="249" t="s">
        <v>186</v>
      </c>
      <c r="B7" s="250" t="s">
        <v>327</v>
      </c>
      <c r="C7" s="251" t="s">
        <v>357</v>
      </c>
      <c r="D7" s="246">
        <f t="shared" ref="D7:D14" si="0">+AVERAGE(AA7:AC7)</f>
        <v>0</v>
      </c>
      <c r="E7" s="110" t="s">
        <v>185</v>
      </c>
      <c r="F7" s="189" t="str">
        <f>+IF(GComer!$G$7="Meta Conseguida","OK","NO OK")</f>
        <v>NO OK</v>
      </c>
      <c r="G7" s="189" t="str">
        <f>+IF(MPemes!$G$7="Meta Conseguida","OK","NO OK")</f>
        <v>NO OK</v>
      </c>
      <c r="H7" s="265" t="str">
        <f>+IF(MComInt!$G$7="Meta Conseguida","OK","NO OK")</f>
        <v>NO OK</v>
      </c>
      <c r="J7" s="236">
        <f t="shared" ref="J7:J14" si="1">+AVERAGE(BA7:BC7)</f>
        <v>0</v>
      </c>
      <c r="K7" s="110" t="s">
        <v>185</v>
      </c>
      <c r="L7" s="189" t="str">
        <f>+IF(GComer!$K$7="Meta Conseguida","OK","NO OK")</f>
        <v>NO OK</v>
      </c>
      <c r="M7" s="189" t="str">
        <f>+IF(MPemes!$K$7="Meta Conseguida","OK","NO OK")</f>
        <v>NO OK</v>
      </c>
      <c r="N7" s="189" t="str">
        <f>+IF(MComInt!$K$7="Meta Conseguida","OK","NO OK")</f>
        <v>NO OK</v>
      </c>
      <c r="P7" s="236">
        <f>+AVERAGE(BE7:BG7)</f>
        <v>0</v>
      </c>
      <c r="Q7" s="110" t="s">
        <v>185</v>
      </c>
      <c r="R7" s="189" t="str">
        <f>+IF(GComer!O$7="Meta Conseguida","OK","NO OK")</f>
        <v>NO OK</v>
      </c>
      <c r="S7" s="189" t="str">
        <f>+IF(MPemes!O$7="Meta Conseguida","OK","NO OK")</f>
        <v>NO OK</v>
      </c>
      <c r="T7" s="189" t="str">
        <f>+IF(MComInt!O$7="Meta Conseguida","OK","NO OK")</f>
        <v>NO OK</v>
      </c>
      <c r="AA7" s="217">
        <f>+IF(F7="NO OK",0,1)</f>
        <v>0</v>
      </c>
      <c r="AB7" s="217">
        <f t="shared" ref="AB7:AC7" si="2">+IF(G7="NO OK",0,1)</f>
        <v>0</v>
      </c>
      <c r="AC7" s="217">
        <f t="shared" si="2"/>
        <v>0</v>
      </c>
      <c r="BA7" s="242">
        <f>+IF(L7="NO OK",0,1)</f>
        <v>0</v>
      </c>
      <c r="BB7" s="242">
        <f t="shared" ref="BB7:BC7" si="3">+IF(M7="NO OK",0,1)</f>
        <v>0</v>
      </c>
      <c r="BC7" s="242">
        <f t="shared" si="3"/>
        <v>0</v>
      </c>
      <c r="BE7" s="348">
        <f>+IF(R7="NO OK",0,1)</f>
        <v>0</v>
      </c>
      <c r="BF7" s="348">
        <f t="shared" ref="BF7:BG7" si="4">+IF(S7="NO OK",0,1)</f>
        <v>0</v>
      </c>
      <c r="BG7" s="348">
        <f t="shared" si="4"/>
        <v>0</v>
      </c>
    </row>
    <row r="8" spans="1:60" ht="30" customHeight="1">
      <c r="A8" s="252" t="s">
        <v>3</v>
      </c>
      <c r="B8" s="253" t="s">
        <v>83</v>
      </c>
      <c r="C8" s="254" t="s">
        <v>4</v>
      </c>
      <c r="D8" s="247">
        <f t="shared" si="0"/>
        <v>0</v>
      </c>
      <c r="E8" s="111" t="s">
        <v>185</v>
      </c>
      <c r="F8" s="190" t="str">
        <f>+IFERROR(IF(GComer!$F$8/GComer!$E$8=1,"OK",IF(GComer!$F$8=0,"NO OK","PARCIAL")),"NO OK")</f>
        <v>NO OK</v>
      </c>
      <c r="G8" s="190" t="str">
        <f>+IFERROR(IF(MPemes!$F$8/MPemes!$E$8=1,"OK",IF(MPemes!$F$8=0,"NO OK","PARCIAL")),"NO OK")</f>
        <v>NO OK</v>
      </c>
      <c r="H8" s="266" t="str">
        <f>+IFERROR(IF(MComInt!$F$8/MComInt!$E$8=1,"OK",IF(MComInt!$F$8=0,"NO OK","PARCIAL")),"NO OK")</f>
        <v>NO OK</v>
      </c>
      <c r="J8" s="237">
        <f t="shared" si="1"/>
        <v>0</v>
      </c>
      <c r="K8" s="111" t="s">
        <v>185</v>
      </c>
      <c r="L8" s="190" t="str">
        <f>+IFERROR(IF(GComer!$J$8/GComer!$I$8=1,"OK",IF(GComer!$J$8=0,"NO OK","PARCIAL")),"NO OK")</f>
        <v>NO OK</v>
      </c>
      <c r="M8" s="190" t="str">
        <f>+IFERROR(IF(MPemes!$J$8/MPemes!$I$8=1,"OK",IF(MPemes!$J$8=0,"NO OK","PARCIAL")),"NO OK")</f>
        <v>NO OK</v>
      </c>
      <c r="N8" s="190" t="str">
        <f>+IFERROR(IF(MComInt!$J$8/MComInt!$I$8=1,"OK",IF(MComInt!$J$8=0,"NO OK","PARCIAL")),"NO OK")</f>
        <v>NO OK</v>
      </c>
      <c r="P8" s="237">
        <f t="shared" ref="P8:P14" si="5">+AVERAGE(BE8:BG8)</f>
        <v>0</v>
      </c>
      <c r="Q8" s="111" t="s">
        <v>185</v>
      </c>
      <c r="R8" s="190" t="str">
        <f>+IFERROR(IF(GComer!N$8/GComer!M$8=1,"OK",IF(GComer!N$8=0,"NO OK","PARCIAL")),"NO OK")</f>
        <v>NO OK</v>
      </c>
      <c r="S8" s="190" t="str">
        <f>+IFERROR(IF(MPemes!N$8/MPemes!M$8=1,"OK",IF(MPemes!N$8=0,"NO OK","PARCIAL")),"NO OK")</f>
        <v>NO OK</v>
      </c>
      <c r="T8" s="190" t="str">
        <f>+IFERROR(IF(MComInt!N$8/MComInt!M$8=1,"OK",IF(MComInt!N$8=0,"NO OK","PARCIAL")),"NO OK")</f>
        <v>NO OK</v>
      </c>
      <c r="AA8" s="218">
        <f>+IFERROR(GComer!$F$8/GComer!$E$8,0)</f>
        <v>0</v>
      </c>
      <c r="AB8" s="219">
        <f>+IFERROR(MPemes!$F$8/MPemes!$E$8,0)</f>
        <v>0</v>
      </c>
      <c r="AC8" s="219">
        <f>+IFERROR(MComInt!$F$8/MComInt!$E$8,0)</f>
        <v>0</v>
      </c>
      <c r="BA8" s="219">
        <f>+IFERROR(GComer!$J$8/GComer!$I$8,0)</f>
        <v>0</v>
      </c>
      <c r="BB8" s="219">
        <f>+IFERROR(MPemes!$J$8/MPemes!$I$8,0)</f>
        <v>0</v>
      </c>
      <c r="BC8" s="219">
        <f>+IFERROR(MComInt!$J$8/MComInt!$I$8,0)</f>
        <v>0</v>
      </c>
      <c r="BE8" s="349">
        <f>+IFERROR(GComer!N$8/GComer!M$8,0)</f>
        <v>0</v>
      </c>
      <c r="BF8" s="349">
        <f>+IFERROR(MPemes!N$8/MPemes!M$8,0)</f>
        <v>0</v>
      </c>
      <c r="BG8" s="349">
        <f>+IFERROR(MComInt!N$8/MComInt!M$8,0)</f>
        <v>0</v>
      </c>
    </row>
    <row r="9" spans="1:60" ht="39" customHeight="1">
      <c r="A9" s="252" t="s">
        <v>5</v>
      </c>
      <c r="B9" s="253" t="s">
        <v>80</v>
      </c>
      <c r="C9" s="254" t="s">
        <v>166</v>
      </c>
      <c r="D9" s="247">
        <f t="shared" si="0"/>
        <v>0.33333333333333331</v>
      </c>
      <c r="E9" s="111" t="s">
        <v>185</v>
      </c>
      <c r="F9" s="190" t="str">
        <f>+IFERROR(IF(GComer!$F$11/GComer!$E$11=1,"OK",IF(GComer!$F$11=0,"NO OK","PARCIAL")),"NO OK")</f>
        <v>NO OK</v>
      </c>
      <c r="G9" s="190" t="str">
        <f>+IFERROR(IF(MPemes!$F$11/MPemes!$E$11=1,"OK",IF(MPemes!$F$11=0,"NO OK","PARCIAL")),"NO OK")</f>
        <v>OK</v>
      </c>
      <c r="H9" s="266" t="str">
        <f>+IFERROR(IF(MComInt!$F$11/MComInt!$E$11=1,"OK",IF(MComInt!$F$11=0,"NO OK","PARCIAL")),"NO OK")</f>
        <v>NO OK</v>
      </c>
      <c r="J9" s="237">
        <f t="shared" si="1"/>
        <v>0</v>
      </c>
      <c r="K9" s="111" t="s">
        <v>185</v>
      </c>
      <c r="L9" s="190" t="str">
        <f>+IFERROR(IF(GComer!$J$11/GComer!$I$11=1,"OK",IF(GComer!$J$11=0,"NO OK","PARCIAL")),"NO OK")</f>
        <v>NO OK</v>
      </c>
      <c r="M9" s="190" t="str">
        <f>+IFERROR(IF(MPemes!$J$11/MPemes!$I$11=1,"OK",IF(MPemes!$J$11=0,"NO OK","PARCIAL")),"NO OK")</f>
        <v>NO OK</v>
      </c>
      <c r="N9" s="190" t="str">
        <f>+IFERROR(IF(MComInt!$J$11/MComInt!$I$11=1,"OK",IF(MComInt!$J$11=0,"NO OK","PARCIAL")),"NO OK")</f>
        <v>NO OK</v>
      </c>
      <c r="P9" s="237">
        <f t="shared" si="5"/>
        <v>0</v>
      </c>
      <c r="Q9" s="111" t="s">
        <v>185</v>
      </c>
      <c r="R9" s="190" t="str">
        <f>+IFERROR(IF(GComer!N$11/GComer!M$11=1,"OK",IF(GComer!N$11=0,"NO OK","PARCIAL")),"NO OK")</f>
        <v>NO OK</v>
      </c>
      <c r="S9" s="190" t="str">
        <f>+IFERROR(IF(MPemes!N$11/MPemes!M$11=1,"OK",IF(MPemes!N$11=0,"NO OK","PARCIAL")),"NO OK")</f>
        <v>NO OK</v>
      </c>
      <c r="T9" s="190" t="str">
        <f>+IFERROR(IF(MComInt!N$11/MComInt!M$11=1,"OK",IF(MComInt!N$11=0,"NO OK","PARCIAL")),"NO OK")</f>
        <v>NO OK</v>
      </c>
      <c r="AA9" s="218">
        <f>+IFERROR(GComer!$F$11/GComer!$E$11,0)</f>
        <v>0</v>
      </c>
      <c r="AB9" s="219">
        <f>+IFERROR(MPemes!$F$11/MPemes!$E$11,0)</f>
        <v>1</v>
      </c>
      <c r="AC9" s="219">
        <f>+IFERROR(MComInt!$F$11/MComInt!$E$11,0)</f>
        <v>0</v>
      </c>
      <c r="BA9" s="219">
        <f>+IFERROR(GComer!$J$11/GComer!$I$11,0)</f>
        <v>0</v>
      </c>
      <c r="BB9" s="219">
        <f>+IFERROR(MPemes!$J$11/MPemes!$I$11,0)</f>
        <v>0</v>
      </c>
      <c r="BC9" s="219">
        <f>+IFERROR(MComInt!$J$11/MComInt!$I$11,0)</f>
        <v>0</v>
      </c>
      <c r="BE9" s="349">
        <f>+IFERROR(GComer!N$11/GComer!M$11,0)</f>
        <v>0</v>
      </c>
      <c r="BF9" s="349">
        <f>+IFERROR(MPemes!N$11/MPemes!M$11,0)</f>
        <v>0</v>
      </c>
      <c r="BG9" s="349">
        <f>+IFERROR(MComInt!N$11/MComInt!M$11,0)</f>
        <v>0</v>
      </c>
    </row>
    <row r="10" spans="1:60" ht="30" customHeight="1">
      <c r="A10" s="252" t="s">
        <v>77</v>
      </c>
      <c r="B10" s="253" t="s">
        <v>388</v>
      </c>
      <c r="C10" s="254" t="s">
        <v>7</v>
      </c>
      <c r="D10" s="247">
        <f t="shared" si="0"/>
        <v>0</v>
      </c>
      <c r="E10" s="111" t="s">
        <v>185</v>
      </c>
      <c r="F10" s="190" t="str">
        <f>+IFERROR(IF(GComer!$F$12/GComer!$E$12=1,"OK",IF(GComer!$F$12=0,"NO OK","PARCIAL")),"NO OK")</f>
        <v>NO OK</v>
      </c>
      <c r="G10" s="190" t="str">
        <f>+IFERROR(IF(MPemes!$F$12/MPemes!$E$12=1,"OK",IF(MPemes!$F$12=0,"NO OK","PARCIAL")),"NO OK")</f>
        <v>NO OK</v>
      </c>
      <c r="H10" s="266" t="str">
        <f>+IFERROR(IF(MComInt!$F$12/MComInt!$E$12=1,"OK",IF(MComInt!$F$12=0,"NO OK","PARCIAL")),"NO OK")</f>
        <v>NO OK</v>
      </c>
      <c r="J10" s="237">
        <f t="shared" si="1"/>
        <v>0</v>
      </c>
      <c r="K10" s="111" t="s">
        <v>185</v>
      </c>
      <c r="L10" s="190" t="str">
        <f>+IFERROR(IF(GComer!$J$12/GComer!$I$12=1,"OK",IF(GComer!$J$12=0,"NO OK","PARCIAL")),"NO OK")</f>
        <v>NO OK</v>
      </c>
      <c r="M10" s="190" t="str">
        <f>+IFERROR(IF(MPemes!$J$12/MPemes!$I$12=1,"OK",IF(MPemes!$J$12=0,"NO OK","PARCIAL")),"NO OK")</f>
        <v>NO OK</v>
      </c>
      <c r="N10" s="190" t="str">
        <f>+IFERROR(IF(MComInt!$J$12/MComInt!$I$12=1,"OK",IF(MComInt!$J$12=0,"NO OK","PARCIAL")),"NO OK")</f>
        <v>NO OK</v>
      </c>
      <c r="P10" s="237">
        <f t="shared" si="5"/>
        <v>0</v>
      </c>
      <c r="Q10" s="111" t="s">
        <v>185</v>
      </c>
      <c r="R10" s="190" t="str">
        <f>+IFERROR(IF(GComer!N$12/GComer!M$12=1,"OK",IF(GComer!N$12=0,"NO OK","PARCIAL")),"NO OK")</f>
        <v>NO OK</v>
      </c>
      <c r="S10" s="190" t="str">
        <f>+IFERROR(IF(MPemes!N$12/MPemes!M$12=1,"OK",IF(MPemes!N$12=0,"NO OK","PARCIAL")),"NO OK")</f>
        <v>NO OK</v>
      </c>
      <c r="T10" s="190" t="str">
        <f>+IFERROR(IF(MComInt!N$12/MComInt!M$12=1,"OK",IF(MComInt!N$12=0,"NO OK","PARCIAL")),"NO OK")</f>
        <v>NO OK</v>
      </c>
      <c r="AA10" s="218">
        <f>+IFERROR(GComer!$F$12/GComer!$E$12,0)</f>
        <v>0</v>
      </c>
      <c r="AB10" s="219">
        <f>+IFERROR(MPemes!$F$12/MPemes!$E$12,0)</f>
        <v>0</v>
      </c>
      <c r="AC10" s="219">
        <f>+IFERROR(MComInt!$F$12/MComInt!$E$12,0)</f>
        <v>0</v>
      </c>
      <c r="BA10" s="219">
        <f>+IFERROR(GComer!$J$12/GComer!$I$12,0)</f>
        <v>0</v>
      </c>
      <c r="BB10" s="219">
        <f>+IFERROR(MPemes!$J$12/MPemes!$I$12,0)</f>
        <v>0</v>
      </c>
      <c r="BC10" s="219">
        <f>+IFERROR(MComInt!$J$12/MComInt!$I$12,0)</f>
        <v>0</v>
      </c>
      <c r="BE10" s="349">
        <f>+IFERROR(GComer!N$12/GComer!M$12,0)</f>
        <v>0</v>
      </c>
      <c r="BF10" s="349">
        <f>+IFERROR(MPemes!N$12/MPemes!M$12,0)</f>
        <v>0</v>
      </c>
      <c r="BG10" s="349">
        <f>+IFERROR(MComInt!N$12/MComInt!M$12,0)</f>
        <v>0</v>
      </c>
    </row>
    <row r="11" spans="1:60" ht="30" customHeight="1">
      <c r="A11" s="252" t="s">
        <v>8</v>
      </c>
      <c r="B11" s="253" t="s">
        <v>122</v>
      </c>
      <c r="C11" s="254" t="s">
        <v>7</v>
      </c>
      <c r="D11" s="247">
        <f t="shared" si="0"/>
        <v>0</v>
      </c>
      <c r="E11" s="111" t="s">
        <v>185</v>
      </c>
      <c r="F11" s="190" t="str">
        <f>+IFERROR(IF(GComer!$F$16/GComer!$E$16=1,"OK",IF(GComer!$F$16=0,"NO OK","PARCIAL")),"NO OK")</f>
        <v>NO OK</v>
      </c>
      <c r="G11" s="190" t="str">
        <f>+IFERROR(IF(MPemes!$F$16/MPemes!$E$16=1,"OK",IF(MPemes!$F$16=0,"NO OK","PARCIAL")),"NO OK")</f>
        <v>NO OK</v>
      </c>
      <c r="H11" s="266" t="str">
        <f>+IFERROR(IF(MComInt!$F$16/MComInt!$E$16=1,"OK",IF(MComInt!$F$16=0,"NO OK","PARCIAL")),"NO OK")</f>
        <v>NO OK</v>
      </c>
      <c r="J11" s="237">
        <f t="shared" si="1"/>
        <v>0</v>
      </c>
      <c r="K11" s="111" t="s">
        <v>185</v>
      </c>
      <c r="L11" s="190" t="str">
        <f>+IFERROR(IF(GComer!$J$16/GComer!$I$16=1,"OK",IF(GComer!$J$16=0,"NO OK","PARCIAL")),"NO OK")</f>
        <v>NO OK</v>
      </c>
      <c r="M11" s="190" t="str">
        <f>+IFERROR(IF(MPemes!$J$16/MPemes!$I$16=1,"OK",IF(MPemes!$J$16=0,"NO OK","PARCIAL")),"NO OK")</f>
        <v>NO OK</v>
      </c>
      <c r="N11" s="190" t="str">
        <f>+IFERROR(IF(MComInt!$J$16/MComInt!$I$16=1,"OK",IF(MComInt!$J$16=0,"NO OK","PARCIAL")),"NO OK")</f>
        <v>NO OK</v>
      </c>
      <c r="P11" s="237">
        <f t="shared" si="5"/>
        <v>0</v>
      </c>
      <c r="Q11" s="111" t="s">
        <v>185</v>
      </c>
      <c r="R11" s="190" t="str">
        <f>+IFERROR(IF(GComer!N$16/GComer!M$16=1,"OK",IF(GComer!N$16=0,"NO OK","PARCIAL")),"NO OK")</f>
        <v>NO OK</v>
      </c>
      <c r="S11" s="190" t="str">
        <f>+IFERROR(IF(MPemes!N$16/MPemes!M$16=1,"OK",IF(MPemes!N$16=0,"NO OK","PARCIAL")),"NO OK")</f>
        <v>NO OK</v>
      </c>
      <c r="T11" s="190" t="str">
        <f>+IFERROR(IF(MComInt!N$16/MComInt!M$16=1,"OK",IF(MComInt!N$16=0,"NO OK","PARCIAL")),"NO OK")</f>
        <v>NO OK</v>
      </c>
      <c r="AA11" s="218">
        <f>+IFERROR(GComer!$F$16/GComer!$E$16,0)</f>
        <v>0</v>
      </c>
      <c r="AB11" s="219">
        <f>+IFERROR(MPemes!$F$16/MPemes!$E$16,0)</f>
        <v>0</v>
      </c>
      <c r="AC11" s="219">
        <f>+IFERROR(MComInt!$F$16/MComInt!$E$16,0)</f>
        <v>0</v>
      </c>
      <c r="BA11" s="219">
        <f>+IFERROR(GComer!$J$16/GComer!$I$16,0)</f>
        <v>0</v>
      </c>
      <c r="BB11" s="219">
        <f>+IFERROR(MPemes!$J$16/MPemes!$I$16,0)</f>
        <v>0</v>
      </c>
      <c r="BC11" s="219">
        <f>+IFERROR(MComInt!$J$16/MComInt!$I$16,0)</f>
        <v>0</v>
      </c>
      <c r="BE11" s="349">
        <f>+IFERROR(GComer!N$16/GComer!M16,0)</f>
        <v>0</v>
      </c>
      <c r="BF11" s="349">
        <f>+IFERROR(MPemes!N$16/MPemes!M16,0)</f>
        <v>0</v>
      </c>
      <c r="BG11" s="349">
        <f>+IFERROR(MComInt!N$16/MComInt!M16,0)</f>
        <v>0</v>
      </c>
    </row>
    <row r="12" spans="1:60" ht="30" customHeight="1">
      <c r="A12" s="252" t="s">
        <v>10</v>
      </c>
      <c r="B12" s="253" t="s">
        <v>84</v>
      </c>
      <c r="C12" s="254" t="s">
        <v>7</v>
      </c>
      <c r="D12" s="247">
        <f t="shared" si="0"/>
        <v>0</v>
      </c>
      <c r="E12" s="111" t="s">
        <v>185</v>
      </c>
      <c r="F12" s="190" t="str">
        <f>+IFERROR(IF(GComer!$F$20/GComer!$E$20=1,"OK",IF(GComer!$F$20=0,"NO OK","PARCIAL")),"NO OK")</f>
        <v>NO OK</v>
      </c>
      <c r="G12" s="190" t="str">
        <f>+IFERROR(IF(MPemes!$F$20/MPemes!$E$20=1,"OK",IF(MPemes!$F$20=0,"NO OK","PARCIAL")),"NO OK")</f>
        <v>NO OK</v>
      </c>
      <c r="H12" s="266" t="str">
        <f>+IFERROR(IF(MComInt!$F$20/MComInt!$E$20=1,"OK",IF(MComInt!$F$20=0,"NO OK","PARCIAL")),"NO OK")</f>
        <v>NO OK</v>
      </c>
      <c r="J12" s="237">
        <f t="shared" si="1"/>
        <v>0</v>
      </c>
      <c r="K12" s="111" t="s">
        <v>185</v>
      </c>
      <c r="L12" s="190" t="str">
        <f>+IFERROR(IF(GComer!$J$20/GComer!$I$20=1,"OK",IF(GComer!$J$20=0,"NO OK","PARCIAL")),"NO OK")</f>
        <v>NO OK</v>
      </c>
      <c r="M12" s="190" t="str">
        <f>+IFERROR(IF(MPemes!$J$20/MPemes!$I$20=1,"OK",IF(MPemes!$J$20=0,"NO OK","PARCIAL")),"NO OK")</f>
        <v>NO OK</v>
      </c>
      <c r="N12" s="190" t="str">
        <f>+IFERROR(IF(MComInt!$J$20/MComInt!$I$20=1,"OK",IF(MComInt!$J$20=0,"NO OK","PARCIAL")),"NO OK")</f>
        <v>NO OK</v>
      </c>
      <c r="P12" s="237">
        <f t="shared" si="5"/>
        <v>0</v>
      </c>
      <c r="Q12" s="111" t="s">
        <v>185</v>
      </c>
      <c r="R12" s="190" t="str">
        <f>+IFERROR(IF(GComer!N$20/GComer!M$20=1,"OK",IF(GComer!N$20=0,"NO OK","PARCIAL")),"NO OK")</f>
        <v>NO OK</v>
      </c>
      <c r="S12" s="190" t="str">
        <f>+IFERROR(IF(MPemes!N$20/MPemes!M$20=1,"OK",IF(MPemes!N$20=0,"NO OK","PARCIAL")),"NO OK")</f>
        <v>NO OK</v>
      </c>
      <c r="T12" s="190" t="str">
        <f>+IFERROR(IF(MComInt!N$20/MComInt!M$20=1,"OK",IF(MComInt!N$20=0,"NO OK","PARCIAL")),"NO OK")</f>
        <v>NO OK</v>
      </c>
      <c r="AA12" s="218">
        <f>+IFERROR(GComer!$F$20/GComer!$E$20,0)</f>
        <v>0</v>
      </c>
      <c r="AB12" s="219">
        <f>+IFERROR(MPemes!$F$20/MPemes!$E$20,0)</f>
        <v>0</v>
      </c>
      <c r="AC12" s="219">
        <f>+IFERROR(MComInt!$F$20/MComInt!$E$20,0)</f>
        <v>0</v>
      </c>
      <c r="BA12" s="219">
        <f>+IFERROR(GComer!$J$20/GComer!$I$20,0)</f>
        <v>0</v>
      </c>
      <c r="BB12" s="219">
        <f>+IFERROR(MPemes!$J$20/MPemes!$I$20,0)</f>
        <v>0</v>
      </c>
      <c r="BC12" s="219">
        <f>+IFERROR(MComInt!$J$20/MComInt!$I$20,0)</f>
        <v>0</v>
      </c>
      <c r="BE12" s="349">
        <f>+IFERROR(GComer!N$20/GComer!M$20,0)</f>
        <v>0</v>
      </c>
      <c r="BF12" s="349">
        <f>+IFERROR(MPemes!N$20/MPemes!M$20,0)</f>
        <v>0</v>
      </c>
      <c r="BG12" s="349">
        <f>+IFERROR(MComInt!N$20/MComInt!M$20,0)</f>
        <v>0</v>
      </c>
    </row>
    <row r="13" spans="1:60" ht="30" customHeight="1">
      <c r="A13" s="252" t="s">
        <v>14</v>
      </c>
      <c r="B13" s="253" t="s">
        <v>87</v>
      </c>
      <c r="C13" s="254" t="s">
        <v>167</v>
      </c>
      <c r="D13" s="247">
        <f t="shared" si="0"/>
        <v>0</v>
      </c>
      <c r="E13" s="113" t="s">
        <v>185</v>
      </c>
      <c r="F13" s="190" t="str">
        <f>+IFERROR(IF(GComer!$F$24/GComer!$E$24=1,"OK",IF(GComer!$F$24=0,"NO OK","PARCIAL")),"NO OK")</f>
        <v>NO OK</v>
      </c>
      <c r="G13" s="190" t="str">
        <f>+IFERROR(IF(MPemes!$F$24/MPemes!$E$24=1,"OK",IF(MPemes!$F$24=0,"NO OK","PARCIAL")),"NO OK")</f>
        <v>NO OK</v>
      </c>
      <c r="H13" s="266" t="str">
        <f>+IFERROR(IF(MComInt!$F$24/MComInt!$E$24=1,"OK",IF(MComInt!$F$24=0,"NO OK","PARCIAL")),"NO OK")</f>
        <v>NO OK</v>
      </c>
      <c r="J13" s="237">
        <f t="shared" si="1"/>
        <v>0</v>
      </c>
      <c r="K13" s="113" t="s">
        <v>185</v>
      </c>
      <c r="L13" s="190" t="str">
        <f>+IFERROR(IF(GComer!$J$24/GComer!$I$24=1,"OK",IF(GComer!$J$24=0,"NO OK","PARCIAL")),"NO OK")</f>
        <v>NO OK</v>
      </c>
      <c r="M13" s="190" t="str">
        <f>+IFERROR(IF(MPemes!$J$24/MPemes!$I$24=1,"OK",IF(MPemes!$J$24=0,"NO OK","PARCIAL")),"NO OK")</f>
        <v>NO OK</v>
      </c>
      <c r="N13" s="190" t="str">
        <f>+IFERROR(IF(MComInt!$J$24/MComInt!$I$24=1,"OK",IF(MComInt!$J$24=0,"NO OK","PARCIAL")),"NO OK")</f>
        <v>NO OK</v>
      </c>
      <c r="P13" s="237">
        <f t="shared" si="5"/>
        <v>0</v>
      </c>
      <c r="Q13" s="113" t="s">
        <v>185</v>
      </c>
      <c r="R13" s="190" t="str">
        <f>+IFERROR(IF(GComer!N$24/GComer!M$24=1,"OK",IF(GComer!N$24=0,"NO OK","PARCIAL")),"NO OK")</f>
        <v>NO OK</v>
      </c>
      <c r="S13" s="190" t="str">
        <f>+IFERROR(IF(MPemes!N$24/MPemes!M$24=1,"OK",IF(MPemes!N$24=0,"NO OK","PARCIAL")),"NO OK")</f>
        <v>NO OK</v>
      </c>
      <c r="T13" s="190" t="str">
        <f>+IFERROR(IF(MComInt!N$24/MComInt!M$24=1,"OK",IF(MComInt!N$24=0,"NO OK","PARCIAL")),"NO OK")</f>
        <v>NO OK</v>
      </c>
      <c r="AA13" s="218">
        <f>+IFERROR(GComer!$F$24/GComer!$E$24,0)</f>
        <v>0</v>
      </c>
      <c r="AB13" s="219">
        <f>+IFERROR(MPemes!$F$24/MPemes!$E$24,0)</f>
        <v>0</v>
      </c>
      <c r="AC13" s="219">
        <f>+IFERROR(MComInt!$F$24/MComInt!$E$24,0)</f>
        <v>0</v>
      </c>
      <c r="BA13" s="219">
        <f>+IFERROR(GComer!$J$24/GComer!$I$24,0)</f>
        <v>0</v>
      </c>
      <c r="BB13" s="219">
        <f>+IFERROR(MPemes!$J$24/MPemes!$I$24,0)</f>
        <v>0</v>
      </c>
      <c r="BC13" s="219">
        <f>+IFERROR(MComInt!$J$24/MComInt!$I$24,0)</f>
        <v>0</v>
      </c>
      <c r="BE13" s="349">
        <f>+IFERROR(GComer!N$24/GComer!M$24,0)</f>
        <v>0</v>
      </c>
      <c r="BF13" s="349">
        <f>+IFERROR(MPemes!N$24/MPemes!M$24,0)</f>
        <v>0</v>
      </c>
      <c r="BG13" s="349">
        <f>+IFERROR(MComInt!N$24/MComInt!M$24,0)</f>
        <v>0</v>
      </c>
    </row>
    <row r="14" spans="1:60" ht="30" customHeight="1" thickBot="1">
      <c r="A14" s="255" t="s">
        <v>15</v>
      </c>
      <c r="B14" s="256" t="s">
        <v>101</v>
      </c>
      <c r="C14" s="257" t="s">
        <v>357</v>
      </c>
      <c r="D14" s="248">
        <f t="shared" si="0"/>
        <v>0.33333333333333331</v>
      </c>
      <c r="E14" s="114" t="s">
        <v>185</v>
      </c>
      <c r="F14" s="191" t="str">
        <f>+IFERROR(IF(GComer!$F$37/GComer!$E$37=1,"OK",IF(GComer!$F$37=0,"NO OK","PARCIAL")),"NO OK")</f>
        <v>NO OK</v>
      </c>
      <c r="G14" s="191" t="str">
        <f>+IFERROR(IF(MPemes!$F$37/MPemes!$E$37=1,"OK",IF(MPemes!$F$37=0,"NO OK","PARCIAL")),"NO OK")</f>
        <v>OK</v>
      </c>
      <c r="H14" s="267" t="str">
        <f>+IFERROR(IF(MComInt!$F$37/MComInt!$E$37=1,"OK",IF(MComInt!$F$37=0,"NO OK","PARCIAL")),"NO OK")</f>
        <v>NO OK</v>
      </c>
      <c r="J14" s="238">
        <f t="shared" si="1"/>
        <v>0</v>
      </c>
      <c r="K14" s="114" t="s">
        <v>185</v>
      </c>
      <c r="L14" s="191" t="str">
        <f>+IFERROR(IF(GComer!$J$37/GComer!$I$37=1,"OK",IF(GComer!$J$37=0,"NO OK","PARCIAL")),"NO OK")</f>
        <v>NO OK</v>
      </c>
      <c r="M14" s="191" t="str">
        <f>+IFERROR(IF(MPemes!$J$37/MPemes!$I$37=1,"OK",IF(MPemes!$J$37=0,"NO OK","PARCIAL")),"NO OK")</f>
        <v>NO OK</v>
      </c>
      <c r="N14" s="191" t="str">
        <f>+IFERROR(IF(MComInt!$J$37/MComInt!$I$37=1,"OK",IF(MComInt!$J$37=0,"NO OK","PARCIAL")),"NO OK")</f>
        <v>NO OK</v>
      </c>
      <c r="P14" s="238">
        <f t="shared" si="5"/>
        <v>0</v>
      </c>
      <c r="Q14" s="114" t="s">
        <v>185</v>
      </c>
      <c r="R14" s="191" t="str">
        <f>+IFERROR(IF(GComer!N$37/GComer!M$37=1,"OK",IF(GComer!N$37=0,"NO OK","PARCIAL")),"NO OK")</f>
        <v>NO OK</v>
      </c>
      <c r="S14" s="191" t="str">
        <f>+IFERROR(IF(MPemes!N$37/MPemes!M$37=1,"OK",IF(MPemes!N$37=0,"NO OK","PARCIAL")),"NO OK")</f>
        <v>NO OK</v>
      </c>
      <c r="T14" s="191" t="str">
        <f>+IFERROR(IF(MComInt!N$37/MComInt!M$37=1,"OK",IF(MComInt!N$37=0,"NO OK","PARCIAL")),"NO OK")</f>
        <v>NO OK</v>
      </c>
      <c r="AA14" s="220">
        <f>+IFERROR(GComer!$F$37/GComer!$E$37,0)</f>
        <v>0</v>
      </c>
      <c r="AB14" s="221">
        <f>+IFERROR(MPemes!$F$37/MPemes!$E$37,0)</f>
        <v>1</v>
      </c>
      <c r="AC14" s="221">
        <f>+IFERROR(MComInt!$F$37/MComInt!$E$37,0)</f>
        <v>0</v>
      </c>
      <c r="BA14" s="221">
        <f>+IFERROR(GComer!$J$37/GComer!$I$37,0)</f>
        <v>0</v>
      </c>
      <c r="BB14" s="221">
        <f>+IFERROR(MPemes!$J$37/MPemes!$I$37,0)</f>
        <v>0</v>
      </c>
      <c r="BC14" s="221">
        <f>+IFERROR(MComInt!$J$37/MComInt!$I$37,0)</f>
        <v>0</v>
      </c>
      <c r="BE14" s="350">
        <f>+IFERROR(GComer!N$37/GComer!M$37,0)</f>
        <v>0</v>
      </c>
      <c r="BF14" s="350">
        <f>+IFERROR(MPemes!N$37/MPemes!M$37,0)</f>
        <v>0</v>
      </c>
      <c r="BG14" s="350">
        <f>+IFERROR(MComInt!N$37/MComInt!M$37,0)</f>
        <v>0</v>
      </c>
    </row>
    <row r="15" spans="1:60" ht="30" customHeight="1">
      <c r="A15" s="232"/>
      <c r="B15" s="233"/>
      <c r="C15" s="233"/>
      <c r="F15" s="49"/>
      <c r="G15" s="49"/>
      <c r="H15" s="243"/>
      <c r="K15" s="3"/>
      <c r="L15" s="49"/>
      <c r="M15" s="49"/>
      <c r="N15" s="49"/>
      <c r="Q15" s="3"/>
      <c r="R15" s="49"/>
      <c r="S15" s="49"/>
      <c r="T15" s="49"/>
      <c r="AA15" s="222"/>
      <c r="AB15" s="222"/>
      <c r="AC15" s="222"/>
      <c r="BA15" s="222"/>
      <c r="BB15" s="222"/>
      <c r="BC15" s="222"/>
      <c r="BE15" s="344"/>
      <c r="BF15" s="344"/>
      <c r="BG15" s="344"/>
    </row>
    <row r="16" spans="1:60" ht="30" customHeight="1">
      <c r="A16" s="561" t="s">
        <v>20</v>
      </c>
      <c r="B16" s="561"/>
      <c r="C16" s="234"/>
      <c r="D16" s="39"/>
      <c r="E16" s="37"/>
      <c r="F16" s="37"/>
      <c r="G16" s="37"/>
      <c r="H16" s="244"/>
      <c r="J16" s="39"/>
      <c r="K16" s="37"/>
      <c r="L16" s="37"/>
      <c r="M16" s="37"/>
      <c r="N16" s="37"/>
      <c r="P16" s="39"/>
      <c r="Q16" s="37"/>
      <c r="R16" s="37"/>
      <c r="S16" s="37"/>
      <c r="T16" s="37"/>
      <c r="AA16" s="223"/>
      <c r="AB16" s="223"/>
      <c r="AC16" s="223"/>
      <c r="BA16" s="223"/>
      <c r="BB16" s="223"/>
      <c r="BC16" s="223"/>
      <c r="BE16" s="244"/>
      <c r="BF16" s="244"/>
      <c r="BG16" s="244"/>
    </row>
    <row r="17" spans="1:60" ht="13.5" customHeight="1" thickBot="1">
      <c r="A17" s="232"/>
      <c r="B17" s="233"/>
      <c r="C17" s="233"/>
      <c r="H17" s="243"/>
      <c r="K17" s="3"/>
      <c r="L17" s="3"/>
      <c r="M17" s="3"/>
      <c r="N17" s="3"/>
      <c r="Q17" s="3"/>
      <c r="R17" s="3"/>
      <c r="S17" s="3"/>
      <c r="T17" s="3"/>
      <c r="AA17" s="222"/>
      <c r="AB17" s="222"/>
      <c r="AC17" s="222"/>
      <c r="BA17" s="222"/>
      <c r="BB17" s="222"/>
      <c r="BC17" s="222"/>
      <c r="BE17" s="344"/>
      <c r="BF17" s="344"/>
      <c r="BG17" s="344"/>
    </row>
    <row r="18" spans="1:60" s="52" customFormat="1" ht="24" customHeight="1">
      <c r="A18" s="249" t="s">
        <v>149</v>
      </c>
      <c r="B18" s="250" t="s">
        <v>371</v>
      </c>
      <c r="C18" s="251" t="s">
        <v>54</v>
      </c>
      <c r="D18" s="246">
        <f t="shared" ref="D18:D35" si="6">+AVERAGE(AA18:AC18)</f>
        <v>0</v>
      </c>
      <c r="E18" s="115" t="s">
        <v>185</v>
      </c>
      <c r="F18" s="189" t="str">
        <f>+IFERROR(IF(GComer!$F$46/GComer!$E$46=1,"OK",IF(GComer!$F$46=0,"NO OK","PARCIAL")),"NO OK")</f>
        <v>NO OK</v>
      </c>
      <c r="G18" s="189" t="str">
        <f>+IFERROR(IF(MPemes!$F$46/MPemes!$E$46=1,"OK",IF(MPemes!$F$46=0,"NO OK","PARCIAL")),"NO OK")</f>
        <v>NO OK</v>
      </c>
      <c r="H18" s="265" t="str">
        <f>+IFERROR(IF(MComInt!$F$46/MComInt!$E$46=1,"OK",IF(MComInt!$F$46=0,"NO OK","PARCIAL")),"NO OK")</f>
        <v>NO OK</v>
      </c>
      <c r="J18" s="236">
        <f t="shared" ref="J18:J35" si="7">+AVERAGE(BA18:BC18)</f>
        <v>0</v>
      </c>
      <c r="K18" s="115" t="s">
        <v>185</v>
      </c>
      <c r="L18" s="189" t="str">
        <f>+IFERROR(IF(GComer!$J$46/GComer!$I$46=1,"OK",IF(GComer!$J$46=0,"NO OK","PARCIAL")),"NO OK")</f>
        <v>NO OK</v>
      </c>
      <c r="M18" s="189" t="str">
        <f>+IFERROR(IF(MPemes!$J$46/MPemes!$I$46=1,"OK",IF(MPemes!$J$46=0,"NO OK","PARCIAL")),"NO OK")</f>
        <v>NO OK</v>
      </c>
      <c r="N18" s="189" t="str">
        <f>+IFERROR(IF(MComInt!$J$46/MComInt!$I$46=1,"OK",IF(MComInt!$J$46=0,"NO OK","PARCIAL")),"NO OK")</f>
        <v>NO OK</v>
      </c>
      <c r="P18" s="236">
        <f t="shared" ref="P18:P35" si="8">+AVERAGE(BE18:BG18)</f>
        <v>0</v>
      </c>
      <c r="Q18" s="115" t="s">
        <v>185</v>
      </c>
      <c r="R18" s="189" t="str">
        <f>+IFERROR(IF(GComer!N$46/GComer!M$46=1,"OK",IF(GComer!N$46=0,"NO OK","PARCIAL")),"NO OK")</f>
        <v>NO OK</v>
      </c>
      <c r="S18" s="189" t="str">
        <f>+IFERROR(IF(MPemes!N$46/MPemes!M$46=1,"OK",IF(MPemes!N$46=0,"NO OK","PARCIAL")),"NO OK")</f>
        <v>NO OK</v>
      </c>
      <c r="T18" s="189" t="str">
        <f>+IFERROR(IF(MComInt!N$46/MComInt!M$46=1,"OK",IF(MComInt!N$46=0,"NO OK","PARCIAL")),"NO OK")</f>
        <v>NO OK</v>
      </c>
      <c r="U18"/>
      <c r="V18"/>
      <c r="W18"/>
      <c r="AA18" s="224">
        <f>+IFERROR(GComer!$F$46/GComer!$E$46,0)</f>
        <v>0</v>
      </c>
      <c r="AB18" s="225">
        <f>+IFERROR(MPemes!$F$46/MPemes!$E$46,0)</f>
        <v>0</v>
      </c>
      <c r="AC18" s="225">
        <f>+IFERROR(MComInt!$F$46/MComInt!$E$46,0)</f>
        <v>0</v>
      </c>
      <c r="AD18"/>
      <c r="AE18"/>
      <c r="AF18"/>
      <c r="AG18"/>
      <c r="AH18"/>
      <c r="BA18" s="225">
        <f>+IFERROR(GComer!$J$46/GComer!$I$46,0)</f>
        <v>0</v>
      </c>
      <c r="BB18" s="225">
        <f>+IFERROR(MPemes!$J$46/MPemes!$I$46,0)</f>
        <v>0</v>
      </c>
      <c r="BC18" s="225">
        <f>+IFERROR(MComInt!$J$46/MComInt!$I$46,0)</f>
        <v>0</v>
      </c>
      <c r="BD18"/>
      <c r="BE18" s="351">
        <f>+IFERROR(GComer!N$46/GComer!M$46,0)</f>
        <v>0</v>
      </c>
      <c r="BF18" s="351">
        <f>+IFERROR(MPemes!N$46/MPemes!M$46,0)</f>
        <v>0</v>
      </c>
      <c r="BG18" s="351">
        <f>+IFERROR(MComInt!N$46/MComInt!M$46,0)</f>
        <v>0</v>
      </c>
      <c r="BH18"/>
    </row>
    <row r="19" spans="1:60" ht="26.25">
      <c r="A19" s="252" t="s">
        <v>107</v>
      </c>
      <c r="B19" s="253" t="s">
        <v>50</v>
      </c>
      <c r="C19" s="254" t="s">
        <v>167</v>
      </c>
      <c r="D19" s="247">
        <f t="shared" si="6"/>
        <v>0</v>
      </c>
      <c r="E19" s="113" t="s">
        <v>185</v>
      </c>
      <c r="F19" s="190" t="str">
        <f>+IF(GComer!$G$52="Meta Conseguida","OK","NO OK")</f>
        <v>NO OK</v>
      </c>
      <c r="G19" s="190" t="str">
        <f>+IF(MPemes!$G$52="Meta Conseguida","OK","NO OK")</f>
        <v>NO OK</v>
      </c>
      <c r="H19" s="266" t="str">
        <f>+IF(MComInt!$G$52="Meta Conseguida","OK","NO OK")</f>
        <v>NO OK</v>
      </c>
      <c r="J19" s="237">
        <f t="shared" si="7"/>
        <v>0</v>
      </c>
      <c r="K19" s="113" t="s">
        <v>185</v>
      </c>
      <c r="L19" s="190" t="str">
        <f>+IF(GComer!$K$52="Meta Conseguida","OK","NO OK")</f>
        <v>NO OK</v>
      </c>
      <c r="M19" s="190" t="str">
        <f>+IF(MPemes!$K$52="Meta Conseguida","OK","NO OK")</f>
        <v>NO OK</v>
      </c>
      <c r="N19" s="190" t="str">
        <f>+IF(MComInt!$K$52="Meta Conseguida","OK","NO OK")</f>
        <v>NO OK</v>
      </c>
      <c r="P19" s="237">
        <f t="shared" si="8"/>
        <v>0</v>
      </c>
      <c r="Q19" s="113" t="s">
        <v>185</v>
      </c>
      <c r="R19" s="190" t="str">
        <f>+IF(GComer!O$52="Meta Conseguida","OK","NO OK")</f>
        <v>NO OK</v>
      </c>
      <c r="S19" s="190" t="str">
        <f>+IF(MPemes!O$52="Meta Conseguida","OK","NO OK")</f>
        <v>NO OK</v>
      </c>
      <c r="T19" s="190" t="str">
        <f>+IF(MComInt!O$52="Meta Conseguida","OK","NO OK")</f>
        <v>NO OK</v>
      </c>
      <c r="AA19" s="217">
        <f>+IF(F19="NO OK",0,1)</f>
        <v>0</v>
      </c>
      <c r="AB19" s="217">
        <f t="shared" ref="AB19:AB20" si="9">+IF(G19="NO OK",0,1)</f>
        <v>0</v>
      </c>
      <c r="AC19" s="217">
        <f t="shared" ref="AC19:AC20" si="10">+IF(H19="NO OK",0,1)</f>
        <v>0</v>
      </c>
      <c r="BA19" s="242">
        <f t="shared" ref="BA19:BA20" si="11">+IF(L19="NO OK",0,1)</f>
        <v>0</v>
      </c>
      <c r="BB19" s="242">
        <f t="shared" ref="BB19:BB20" si="12">+IF(M19="NO OK",0,1)</f>
        <v>0</v>
      </c>
      <c r="BC19" s="242">
        <f t="shared" ref="BC19:BC20" si="13">+IF(N19="NO OK",0,1)</f>
        <v>0</v>
      </c>
      <c r="BE19" s="348">
        <f>+IF(R19="NO OK",0,1)</f>
        <v>0</v>
      </c>
      <c r="BF19" s="348">
        <f t="shared" ref="BF19:BF20" si="14">+IF(S19="NO OK",0,1)</f>
        <v>0</v>
      </c>
      <c r="BG19" s="348">
        <f t="shared" ref="BG19:BG20" si="15">+IF(T19="NO OK",0,1)</f>
        <v>0</v>
      </c>
    </row>
    <row r="20" spans="1:60" ht="30" customHeight="1">
      <c r="A20" s="252" t="s">
        <v>108</v>
      </c>
      <c r="B20" s="253" t="s">
        <v>51</v>
      </c>
      <c r="C20" s="254" t="s">
        <v>167</v>
      </c>
      <c r="D20" s="247">
        <f t="shared" si="6"/>
        <v>0</v>
      </c>
      <c r="E20" s="113" t="s">
        <v>185</v>
      </c>
      <c r="F20" s="190" t="str">
        <f>+IF(GComer!$G$53="Meta Conseguida","OK","NO OK")</f>
        <v>NO OK</v>
      </c>
      <c r="G20" s="190" t="str">
        <f>+IF(MPemes!$G$53="Meta Conseguida","OK","NO OK")</f>
        <v>NO OK</v>
      </c>
      <c r="H20" s="266" t="str">
        <f>+IF(MComInt!$G$53="Meta Conseguida","OK","NO OK")</f>
        <v>NO OK</v>
      </c>
      <c r="J20" s="237">
        <f t="shared" si="7"/>
        <v>0</v>
      </c>
      <c r="K20" s="113" t="s">
        <v>185</v>
      </c>
      <c r="L20" s="190" t="str">
        <f>+IF(GComer!$K$53="Meta Conseguida","OK","NO OK")</f>
        <v>NO OK</v>
      </c>
      <c r="M20" s="190" t="str">
        <f>+IF(MPemes!$K$53="Meta Conseguida","OK","NO OK")</f>
        <v>NO OK</v>
      </c>
      <c r="N20" s="190" t="str">
        <f>+IF(MComInt!$K$53="Meta Conseguida","OK","NO OK")</f>
        <v>NO OK</v>
      </c>
      <c r="P20" s="237">
        <f t="shared" si="8"/>
        <v>0</v>
      </c>
      <c r="Q20" s="113" t="s">
        <v>185</v>
      </c>
      <c r="R20" s="190" t="str">
        <f>+IF(GComer!O$53="Meta Conseguida","OK","NO OK")</f>
        <v>NO OK</v>
      </c>
      <c r="S20" s="190" t="str">
        <f>+IF(MPemes!O$53="Meta Conseguida","OK","NO OK")</f>
        <v>NO OK</v>
      </c>
      <c r="T20" s="190" t="str">
        <f>+IF(MComInt!O$53="Meta Conseguida","OK","NO OK")</f>
        <v>NO OK</v>
      </c>
      <c r="AA20" s="217">
        <f>+IF(F20="NO OK",0,1)</f>
        <v>0</v>
      </c>
      <c r="AB20" s="217">
        <f t="shared" si="9"/>
        <v>0</v>
      </c>
      <c r="AC20" s="217">
        <f t="shared" si="10"/>
        <v>0</v>
      </c>
      <c r="BA20" s="242">
        <f t="shared" si="11"/>
        <v>0</v>
      </c>
      <c r="BB20" s="242">
        <f t="shared" si="12"/>
        <v>0</v>
      </c>
      <c r="BC20" s="242">
        <f t="shared" si="13"/>
        <v>0</v>
      </c>
      <c r="BE20" s="348">
        <f>+IF(R20="NO OK",0,1)</f>
        <v>0</v>
      </c>
      <c r="BF20" s="348">
        <f t="shared" si="14"/>
        <v>0</v>
      </c>
      <c r="BG20" s="348">
        <f t="shared" si="15"/>
        <v>0</v>
      </c>
    </row>
    <row r="21" spans="1:60" ht="30" customHeight="1">
      <c r="A21" s="252" t="s">
        <v>109</v>
      </c>
      <c r="B21" s="253" t="s">
        <v>21</v>
      </c>
      <c r="C21" s="254" t="s">
        <v>22</v>
      </c>
      <c r="D21" s="247">
        <f t="shared" si="6"/>
        <v>0</v>
      </c>
      <c r="E21" s="113" t="s">
        <v>185</v>
      </c>
      <c r="F21" s="190" t="str">
        <f>+IFERROR(IF(GComer!$F$54/GComer!$E$54=1,"OK",IF(GComer!$F$54=0,"NO OK","PARCIAL")),"NO OK")</f>
        <v>NO OK</v>
      </c>
      <c r="G21" s="190" t="str">
        <f>+IFERROR(IF(MPemes!$F$54/MPemes!$E$54=1,"OK",IF(MPemes!$F$54=0,"NO OK","PARCIAL")),"NO OK")</f>
        <v>NO OK</v>
      </c>
      <c r="H21" s="266" t="str">
        <f>+IFERROR(IF(MComInt!$F$54/MComInt!$E$54=1,"OK",IF(MComInt!$F$54=0,"NO OK","PARCIAL")),"NO OK")</f>
        <v>NO OK</v>
      </c>
      <c r="J21" s="237">
        <f t="shared" si="7"/>
        <v>0</v>
      </c>
      <c r="K21" s="113" t="s">
        <v>185</v>
      </c>
      <c r="L21" s="190" t="str">
        <f>+IFERROR(IF(GComer!$J$54/GComer!$I$54=1,"OK",IF(GComer!$J$54=0,"NO OK","PARCIAL")),"NO OK")</f>
        <v>NO OK</v>
      </c>
      <c r="M21" s="190" t="str">
        <f>+IFERROR(IF(MPemes!$J$54/MPemes!$I$54=1,"OK",IF(MPemes!$J$54=0,"NO OK","PARCIAL")),"NO OK")</f>
        <v>NO OK</v>
      </c>
      <c r="N21" s="190" t="str">
        <f>+IFERROR(IF(MComInt!$J$54/MComInt!$I$54=1,"OK",IF(MComInt!$J$54=0,"NO OK","PARCIAL")),"NO OK")</f>
        <v>NO OK</v>
      </c>
      <c r="P21" s="237">
        <f t="shared" si="8"/>
        <v>0</v>
      </c>
      <c r="Q21" s="113" t="s">
        <v>185</v>
      </c>
      <c r="R21" s="190" t="str">
        <f>+IFERROR(IF(GComer!N$54/GComer!M$54=1,"OK",IF(GComer!N$54=0,"NO OK","PARCIAL")),"NO OK")</f>
        <v>NO OK</v>
      </c>
      <c r="S21" s="190" t="str">
        <f>+IFERROR(IF(MPemes!N$54/MPemes!M$54=1,"OK",IF(MPemes!N$54=0,"NO OK","PARCIAL")),"NO OK")</f>
        <v>NO OK</v>
      </c>
      <c r="T21" s="190" t="str">
        <f>+IFERROR(IF(MComInt!N$54/MComInt!M$54=1,"OK",IF(MComInt!N$54=0,"NO OK","PARCIAL")),"NO OK")</f>
        <v>NO OK</v>
      </c>
      <c r="AA21" s="218">
        <f>+IFERROR(GComer!$F$54/GComer!$E$54,0)</f>
        <v>0</v>
      </c>
      <c r="AB21" s="219">
        <f>+IFERROR(MPemes!$F$54/MPemes!$E$54,0)</f>
        <v>0</v>
      </c>
      <c r="AC21" s="219">
        <f>+IFERROR(MComInt!$F$54/MComInt!$E$54,0)</f>
        <v>0</v>
      </c>
      <c r="BA21" s="219">
        <f>+IFERROR(GComer!$J$54/GComer!$I$54,0)</f>
        <v>0</v>
      </c>
      <c r="BB21" s="219">
        <f>+IFERROR(MPemes!$J$54/MPemes!$I$54,0)</f>
        <v>0</v>
      </c>
      <c r="BC21" s="219">
        <f>+IFERROR(MComInt!$J$54/MComInt!$I$54,0)</f>
        <v>0</v>
      </c>
      <c r="BE21" s="349">
        <f>+IFERROR(GComer!N$54/GComer!M$54,0)</f>
        <v>0</v>
      </c>
      <c r="BF21" s="349">
        <f>+IFERROR(MPemes!N$54/MPemes!M$54,0)</f>
        <v>0</v>
      </c>
      <c r="BG21" s="349">
        <f>+IFERROR(MComInt!N$54/MComInt!M$54,0)</f>
        <v>0</v>
      </c>
    </row>
    <row r="22" spans="1:60" ht="30" customHeight="1">
      <c r="A22" s="252" t="s">
        <v>110</v>
      </c>
      <c r="B22" s="253" t="s">
        <v>374</v>
      </c>
      <c r="C22" s="254" t="s">
        <v>23</v>
      </c>
      <c r="D22" s="247">
        <f t="shared" si="6"/>
        <v>0</v>
      </c>
      <c r="E22" s="113" t="s">
        <v>185</v>
      </c>
      <c r="F22" s="190" t="str">
        <f>+IFERROR(IF(GComer!$F$59/GComer!$E$59=1,"OK",IF(GComer!F59=0,"NO OK","PARCIAL")),"NO OK")</f>
        <v>NO OK</v>
      </c>
      <c r="G22" s="190" t="str">
        <f>+IFERROR(IF(MPemes!$F$59/MPemes!$E$59=1,"OK",IF(MPemes!F59=0,"NO OK","PARCIAL")),"NO OK")</f>
        <v>NO OK</v>
      </c>
      <c r="H22" s="266" t="str">
        <f>+IFERROR(IF(MComInt!$F$59/MComInt!$E$59=1,"OK",IF(MComInt!F59=0,"NO OK","PARCIAL")),"NO OK")</f>
        <v>NO OK</v>
      </c>
      <c r="J22" s="237">
        <f t="shared" si="7"/>
        <v>0</v>
      </c>
      <c r="K22" s="113" t="s">
        <v>185</v>
      </c>
      <c r="L22" s="190" t="str">
        <f>+IFERROR(IF(GComer!$J$59/GComer!$I$59=1,"OK",IF(GComer!$J$59=0,"NO OK","PARCIAL")),"NO OK")</f>
        <v>NO OK</v>
      </c>
      <c r="M22" s="190" t="str">
        <f>+IFERROR(IF(MPemes!$J$59/MPemes!$I$59=1,"OK",IF(MPemes!$J$59=0,"NO OK","PARCIAL")),"NO OK")</f>
        <v>NO OK</v>
      </c>
      <c r="N22" s="190" t="str">
        <f>+IFERROR(IF(MComInt!$J$59/MComInt!$I$59=1,"OK",IF(MComInt!$J$59=0,"NO OK","PARCIAL")),"NO OK")</f>
        <v>NO OK</v>
      </c>
      <c r="P22" s="237">
        <f t="shared" si="8"/>
        <v>0</v>
      </c>
      <c r="Q22" s="113" t="s">
        <v>185</v>
      </c>
      <c r="R22" s="190" t="str">
        <f>+IFERROR(IF(GComer!N$59/GComer!M$59=1,"OK",IF(GComer!N$59=0,"NO OK","PARCIAL")),"NO OK")</f>
        <v>NO OK</v>
      </c>
      <c r="S22" s="190" t="str">
        <f>+IFERROR(IF(MPemes!N$59/MPemes!M$59=1,"OK",IF(MPemes!N$59=0,"NO OK","PARCIAL")),"NO OK")</f>
        <v>NO OK</v>
      </c>
      <c r="T22" s="190" t="str">
        <f>+IFERROR(IF(MComInt!N$59/MComInt!M$59=1,"OK",IF(MComInt!N$59=0,"NO OK","PARCIAL")),"NO OK")</f>
        <v>NO OK</v>
      </c>
      <c r="AA22" s="218">
        <f>+IFERROR(GComer!$F$59/GComer!$E$59,0)</f>
        <v>0</v>
      </c>
      <c r="AB22" s="219">
        <f>+IFERROR(MPemes!$F$59/MPemes!$E$59,0)</f>
        <v>0</v>
      </c>
      <c r="AC22" s="219">
        <f>+IFERROR(MComInt!$F$59/MComInt!$E$59,0)</f>
        <v>0</v>
      </c>
      <c r="BA22" s="219">
        <f>+IFERROR(GComer!$J$59/GComer!$I$59,0)</f>
        <v>0</v>
      </c>
      <c r="BB22" s="219">
        <f>+IFERROR(MPemes!$J$59/MPemes!$I$59,0)</f>
        <v>0</v>
      </c>
      <c r="BC22" s="219">
        <f>+IFERROR(MComInt!$J$59/MComInt!$I$59,0)</f>
        <v>0</v>
      </c>
      <c r="BE22" s="349">
        <f>+IFERROR(GComer!N$59/GComer!M$59,0)</f>
        <v>0</v>
      </c>
      <c r="BF22" s="349">
        <f>+IFERROR(MPemes!N$59/MPemes!M$59,0)</f>
        <v>0</v>
      </c>
      <c r="BG22" s="349">
        <f>+IFERROR(MComInt!N$59/MComInt!M$59,0)</f>
        <v>0</v>
      </c>
    </row>
    <row r="23" spans="1:60" ht="30" customHeight="1">
      <c r="A23" s="252" t="s">
        <v>172</v>
      </c>
      <c r="B23" s="253" t="s">
        <v>246</v>
      </c>
      <c r="C23" s="254" t="s">
        <v>24</v>
      </c>
      <c r="D23" s="247">
        <f t="shared" si="6"/>
        <v>0</v>
      </c>
      <c r="E23" s="113" t="s">
        <v>185</v>
      </c>
      <c r="F23" s="190" t="str">
        <f>+IF(GComer!$G$64="Meta Conseguida","OK","NO OK")</f>
        <v>NO OK</v>
      </c>
      <c r="G23" s="190" t="str">
        <f>+IF(MPemes!$G$64="Meta Conseguida","OK","NO OK")</f>
        <v>NO OK</v>
      </c>
      <c r="H23" s="266" t="str">
        <f>+IF(MComInt!$G$64="Meta Conseguida","OK","NO OK")</f>
        <v>NO OK</v>
      </c>
      <c r="J23" s="237">
        <f t="shared" si="7"/>
        <v>0</v>
      </c>
      <c r="K23" s="113" t="s">
        <v>185</v>
      </c>
      <c r="L23" s="190" t="str">
        <f>+IF(GComer!$K$64="Meta Conseguida","OK","NO OK")</f>
        <v>NO OK</v>
      </c>
      <c r="M23" s="190" t="str">
        <f>+IF(MPemes!$K$64="Meta Conseguida","OK","NO OK")</f>
        <v>NO OK</v>
      </c>
      <c r="N23" s="190" t="str">
        <f>+IF(MComInt!$K$64="Meta Conseguida","OK","NO OK")</f>
        <v>NO OK</v>
      </c>
      <c r="P23" s="237">
        <f t="shared" si="8"/>
        <v>0</v>
      </c>
      <c r="Q23" s="113" t="s">
        <v>185</v>
      </c>
      <c r="R23" s="190" t="str">
        <f>+IF(GComer!O$64="Meta Conseguida","OK","NO OK")</f>
        <v>NO OK</v>
      </c>
      <c r="S23" s="190" t="str">
        <f>+IF(MPemes!O$64="Meta Conseguida","OK","NO OK")</f>
        <v>NO OK</v>
      </c>
      <c r="T23" s="190" t="str">
        <f>+IF(MComInt!O$64="Meta Conseguida","OK","NO OK")</f>
        <v>NO OK</v>
      </c>
      <c r="AA23" s="217">
        <f>+IF(F23="NO OK",0,1)</f>
        <v>0</v>
      </c>
      <c r="AB23" s="217">
        <f t="shared" ref="AB23" si="16">+IF(G23="NO OK",0,1)</f>
        <v>0</v>
      </c>
      <c r="AC23" s="217">
        <f t="shared" ref="AC23" si="17">+IF(H23="NO OK",0,1)</f>
        <v>0</v>
      </c>
      <c r="BA23" s="242">
        <f>+IF(L23="NO OK",0,1)</f>
        <v>0</v>
      </c>
      <c r="BB23" s="242">
        <f t="shared" ref="BB23" si="18">+IF(M23="NO OK",0,1)</f>
        <v>0</v>
      </c>
      <c r="BC23" s="242">
        <f t="shared" ref="BC23" si="19">+IF(N23="NO OK",0,1)</f>
        <v>0</v>
      </c>
      <c r="BE23" s="348">
        <f>+IF(R23="NO OK",0,1)</f>
        <v>0</v>
      </c>
      <c r="BF23" s="348">
        <f t="shared" ref="BF23" si="20">+IF(S23="NO OK",0,1)</f>
        <v>0</v>
      </c>
      <c r="BG23" s="348">
        <f t="shared" ref="BG23" si="21">+IF(T23="NO OK",0,1)</f>
        <v>0</v>
      </c>
    </row>
    <row r="24" spans="1:60" ht="30" customHeight="1">
      <c r="A24" s="252" t="s">
        <v>111</v>
      </c>
      <c r="B24" s="253" t="s">
        <v>25</v>
      </c>
      <c r="C24" s="254" t="s">
        <v>181</v>
      </c>
      <c r="D24" s="247">
        <f t="shared" si="6"/>
        <v>0</v>
      </c>
      <c r="E24" s="113" t="s">
        <v>185</v>
      </c>
      <c r="F24" s="190" t="str">
        <f>+IFERROR(IF(GComer!$F$65/GComer!$E$65=1,"OK",IF(GComer!$F$65=0,"NO OK","PARCIAL")),"NO OK")</f>
        <v>NO OK</v>
      </c>
      <c r="G24" s="190" t="str">
        <f>+IFERROR(IF(MPemes!$F$65/MPemes!$E$65=1,"OK",IF(MPemes!$F$65=0,"NO OK","PARCIAL")),"NO OK")</f>
        <v>NO OK</v>
      </c>
      <c r="H24" s="266" t="str">
        <f>+IFERROR(IF(MComInt!$F$65/MComInt!$E$65=1,"OK",IF(MComInt!$F$65=0,"NO OK","PARCIAL")),"NO OK")</f>
        <v>NO OK</v>
      </c>
      <c r="J24" s="237">
        <f t="shared" si="7"/>
        <v>0</v>
      </c>
      <c r="K24" s="113" t="s">
        <v>185</v>
      </c>
      <c r="L24" s="190" t="str">
        <f>+IFERROR(IF(GComer!$J$65/GComer!$I$65=1,"OK",IF(GComer!$J$65=0,"NO OK","PARCIAL")),"NO OK")</f>
        <v>NO OK</v>
      </c>
      <c r="M24" s="190" t="str">
        <f>+IFERROR(IF(MPemes!$J$65/MPemes!$I$65=1,"OK",IF(MPemes!$J$65=0,"NO OK","PARCIAL")),"NO OK")</f>
        <v>NO OK</v>
      </c>
      <c r="N24" s="190" t="str">
        <f>+IFERROR(IF(MComInt!$J$65/MComInt!$I$65=1,"OK",IF(MComInt!$J$65=0,"NO OK","PARCIAL")),"NO OK")</f>
        <v>NO OK</v>
      </c>
      <c r="P24" s="237">
        <f t="shared" si="8"/>
        <v>0</v>
      </c>
      <c r="Q24" s="113" t="s">
        <v>185</v>
      </c>
      <c r="R24" s="190" t="str">
        <f>+IFERROR(IF(GComer!N$65/GComer!M$65=1,"OK",IF(GComer!N$65=0,"NO OK","PARCIAL")),"NO OK")</f>
        <v>NO OK</v>
      </c>
      <c r="S24" s="190" t="str">
        <f>+IFERROR(IF(MPemes!N$65/MPemes!M$65=1,"OK",IF(MPemes!N$65=0,"NO OK","PARCIAL")),"NO OK")</f>
        <v>NO OK</v>
      </c>
      <c r="T24" s="190" t="str">
        <f>+IFERROR(IF(MComInt!N$65/MComInt!M$65=1,"OK",IF(MComInt!N$65=0,"NO OK","PARCIAL")),"NO OK")</f>
        <v>NO OK</v>
      </c>
      <c r="AA24" s="218">
        <f>+IFERROR(GComer!$F$65/GComer!$E$65,0)</f>
        <v>0</v>
      </c>
      <c r="AB24" s="219">
        <f>+IFERROR(MPemes!$F$65/MPemes!$E$65,0)</f>
        <v>0</v>
      </c>
      <c r="AC24" s="219">
        <f>+IFERROR(MComInt!$F$65/MComInt!$E$65,0)</f>
        <v>0</v>
      </c>
      <c r="BA24" s="219">
        <f>+IFERROR(GComer!$J$65/GComer!$I$65,0)</f>
        <v>0</v>
      </c>
      <c r="BB24" s="219">
        <f>+IFERROR(MPemes!$J$65/MPemes!$I$65,0)</f>
        <v>0</v>
      </c>
      <c r="BC24" s="219">
        <f>+IFERROR(MComInt!$J$65/MComInt!$I$65,0)</f>
        <v>0</v>
      </c>
      <c r="BE24" s="349">
        <f>+IFERROR(GComer!N$65/GComer!M$65,0)</f>
        <v>0</v>
      </c>
      <c r="BF24" s="349">
        <f>+IFERROR(MPemes!N$65/MPemes!M$65,0)</f>
        <v>0</v>
      </c>
      <c r="BG24" s="349">
        <f>+IFERROR(MComInt!N$65/MComInt!M$65,0)</f>
        <v>0</v>
      </c>
    </row>
    <row r="25" spans="1:60" ht="24.95" customHeight="1">
      <c r="A25" s="252" t="s">
        <v>154</v>
      </c>
      <c r="B25" s="253" t="s">
        <v>331</v>
      </c>
      <c r="C25" s="254" t="s">
        <v>27</v>
      </c>
      <c r="D25" s="247">
        <f t="shared" si="6"/>
        <v>0</v>
      </c>
      <c r="E25" s="112" t="str">
        <f>+IF(Centro!$G$10="Meta Conseguida","OK","NO OK")</f>
        <v>NO OK</v>
      </c>
      <c r="F25" s="190" t="str">
        <f>+$E25</f>
        <v>NO OK</v>
      </c>
      <c r="G25" s="190" t="str">
        <f t="shared" ref="G25:G27" si="22">+$E25</f>
        <v>NO OK</v>
      </c>
      <c r="H25" s="112" t="str">
        <f>+$E25</f>
        <v>NO OK</v>
      </c>
      <c r="J25" s="237">
        <f t="shared" si="7"/>
        <v>0</v>
      </c>
      <c r="K25" s="112" t="str">
        <f>+IF(Centro!$K$10="Meta Conseguida","OK","NO OK")</f>
        <v>NO OK</v>
      </c>
      <c r="L25" s="190" t="str">
        <f>+K25</f>
        <v>NO OK</v>
      </c>
      <c r="M25" s="190" t="str">
        <f t="shared" ref="M25:N25" si="23">+L25</f>
        <v>NO OK</v>
      </c>
      <c r="N25" s="190" t="str">
        <f t="shared" si="23"/>
        <v>NO OK</v>
      </c>
      <c r="P25" s="237">
        <f t="shared" si="8"/>
        <v>0</v>
      </c>
      <c r="Q25" s="112" t="str">
        <f>+IF(Centro!O$10="Meta Conseguida","OK","NO OK")</f>
        <v>NO OK</v>
      </c>
      <c r="R25" s="190" t="str">
        <f>+Q25</f>
        <v>NO OK</v>
      </c>
      <c r="S25" s="190" t="str">
        <f t="shared" ref="S25:T25" si="24">+R25</f>
        <v>NO OK</v>
      </c>
      <c r="T25" s="190" t="str">
        <f t="shared" si="24"/>
        <v>NO OK</v>
      </c>
      <c r="AA25" s="217">
        <f t="shared" ref="AA25:AA28" si="25">+IF(F25="NO OK",0,1)</f>
        <v>0</v>
      </c>
      <c r="AB25" s="217">
        <f t="shared" ref="AB25:AB28" si="26">+IF(G25="NO OK",0,1)</f>
        <v>0</v>
      </c>
      <c r="AC25" s="217">
        <f t="shared" ref="AC25:AC28" si="27">+IF(H25="NO OK",0,1)</f>
        <v>0</v>
      </c>
      <c r="BA25" s="242">
        <f t="shared" ref="BA25:BA28" si="28">+IF(L25="NO OK",0,1)</f>
        <v>0</v>
      </c>
      <c r="BB25" s="242">
        <f t="shared" ref="BB25:BB28" si="29">+IF(M25="NO OK",0,1)</f>
        <v>0</v>
      </c>
      <c r="BC25" s="242">
        <f t="shared" ref="BC25:BC28" si="30">+IF(N25="NO OK",0,1)</f>
        <v>0</v>
      </c>
      <c r="BE25" s="348">
        <f t="shared" ref="BE25:BE28" si="31">+IF(R25="NO OK",0,1)</f>
        <v>0</v>
      </c>
      <c r="BF25" s="348">
        <f t="shared" ref="BF25:BF28" si="32">+IF(S25="NO OK",0,1)</f>
        <v>0</v>
      </c>
      <c r="BG25" s="348">
        <f t="shared" ref="BG25:BG28" si="33">+IF(T25="NO OK",0,1)</f>
        <v>0</v>
      </c>
    </row>
    <row r="26" spans="1:60" ht="30" customHeight="1">
      <c r="A26" s="252" t="s">
        <v>155</v>
      </c>
      <c r="B26" s="253" t="s">
        <v>332</v>
      </c>
      <c r="C26" s="254" t="s">
        <v>28</v>
      </c>
      <c r="D26" s="247">
        <f t="shared" si="6"/>
        <v>0</v>
      </c>
      <c r="E26" s="112" t="str">
        <f>+IF(Centro!$G$11="Meta Conseguida","OK","NO OK")</f>
        <v>NO OK</v>
      </c>
      <c r="F26" s="190" t="str">
        <f t="shared" ref="F26:F27" si="34">+$E26</f>
        <v>NO OK</v>
      </c>
      <c r="G26" s="190" t="str">
        <f t="shared" si="22"/>
        <v>NO OK</v>
      </c>
      <c r="H26" s="112" t="str">
        <f>+$E26</f>
        <v>NO OK</v>
      </c>
      <c r="J26" s="237">
        <f t="shared" si="7"/>
        <v>0</v>
      </c>
      <c r="K26" s="112" t="str">
        <f>+IF(Centro!$K$11="Meta Conseguida","OK","NO OK")</f>
        <v>NO OK</v>
      </c>
      <c r="L26" s="190" t="str">
        <f t="shared" ref="L26:N26" si="35">+K26</f>
        <v>NO OK</v>
      </c>
      <c r="M26" s="190" t="str">
        <f t="shared" si="35"/>
        <v>NO OK</v>
      </c>
      <c r="N26" s="190" t="str">
        <f t="shared" si="35"/>
        <v>NO OK</v>
      </c>
      <c r="P26" s="237">
        <f t="shared" si="8"/>
        <v>0</v>
      </c>
      <c r="Q26" s="112" t="str">
        <f>+IF(Centro!O$11="Meta Conseguida","OK","NO OK")</f>
        <v>NO OK</v>
      </c>
      <c r="R26" s="190" t="str">
        <f t="shared" ref="R26:T26" si="36">+Q26</f>
        <v>NO OK</v>
      </c>
      <c r="S26" s="190" t="str">
        <f t="shared" si="36"/>
        <v>NO OK</v>
      </c>
      <c r="T26" s="190" t="str">
        <f t="shared" si="36"/>
        <v>NO OK</v>
      </c>
      <c r="AA26" s="217">
        <f t="shared" si="25"/>
        <v>0</v>
      </c>
      <c r="AB26" s="217">
        <f t="shared" si="26"/>
        <v>0</v>
      </c>
      <c r="AC26" s="217">
        <f t="shared" si="27"/>
        <v>0</v>
      </c>
      <c r="BA26" s="242">
        <f t="shared" si="28"/>
        <v>0</v>
      </c>
      <c r="BB26" s="242">
        <f t="shared" si="29"/>
        <v>0</v>
      </c>
      <c r="BC26" s="242">
        <f t="shared" si="30"/>
        <v>0</v>
      </c>
      <c r="BE26" s="348">
        <f t="shared" si="31"/>
        <v>0</v>
      </c>
      <c r="BF26" s="348">
        <f t="shared" si="32"/>
        <v>0</v>
      </c>
      <c r="BG26" s="348">
        <f t="shared" si="33"/>
        <v>0</v>
      </c>
    </row>
    <row r="27" spans="1:60" ht="24.95" customHeight="1">
      <c r="A27" s="252" t="s">
        <v>156</v>
      </c>
      <c r="B27" s="253" t="s">
        <v>339</v>
      </c>
      <c r="C27" s="254" t="s">
        <v>29</v>
      </c>
      <c r="D27" s="247">
        <f t="shared" si="6"/>
        <v>0</v>
      </c>
      <c r="E27" s="112" t="str">
        <f>+IF(Centro!$G$15="Meta Conseguida","OK","NO OK")</f>
        <v>NO OK</v>
      </c>
      <c r="F27" s="190" t="str">
        <f t="shared" si="34"/>
        <v>NO OK</v>
      </c>
      <c r="G27" s="190" t="str">
        <f t="shared" si="22"/>
        <v>NO OK</v>
      </c>
      <c r="H27" s="112" t="str">
        <f>+$E27</f>
        <v>NO OK</v>
      </c>
      <c r="J27" s="237">
        <f t="shared" si="7"/>
        <v>0</v>
      </c>
      <c r="K27" s="112" t="str">
        <f>+IF(Centro!$K$15="Meta Conseguida","OK","NO OK")</f>
        <v>NO OK</v>
      </c>
      <c r="L27" s="190" t="str">
        <f t="shared" ref="L27:N27" si="37">+K27</f>
        <v>NO OK</v>
      </c>
      <c r="M27" s="190" t="str">
        <f t="shared" si="37"/>
        <v>NO OK</v>
      </c>
      <c r="N27" s="190" t="str">
        <f t="shared" si="37"/>
        <v>NO OK</v>
      </c>
      <c r="P27" s="237">
        <f t="shared" si="8"/>
        <v>0</v>
      </c>
      <c r="Q27" s="112" t="str">
        <f>+IF(Centro!O$15="Meta Conseguida","OK","NO OK")</f>
        <v>NO OK</v>
      </c>
      <c r="R27" s="190" t="str">
        <f t="shared" ref="R27:T27" si="38">+Q27</f>
        <v>NO OK</v>
      </c>
      <c r="S27" s="190" t="str">
        <f t="shared" si="38"/>
        <v>NO OK</v>
      </c>
      <c r="T27" s="190" t="str">
        <f t="shared" si="38"/>
        <v>NO OK</v>
      </c>
      <c r="AA27" s="217">
        <f t="shared" si="25"/>
        <v>0</v>
      </c>
      <c r="AB27" s="217">
        <f t="shared" si="26"/>
        <v>0</v>
      </c>
      <c r="AC27" s="217">
        <f t="shared" si="27"/>
        <v>0</v>
      </c>
      <c r="BA27" s="242">
        <f t="shared" si="28"/>
        <v>0</v>
      </c>
      <c r="BB27" s="242">
        <f t="shared" si="29"/>
        <v>0</v>
      </c>
      <c r="BC27" s="242">
        <f t="shared" si="30"/>
        <v>0</v>
      </c>
      <c r="BE27" s="348">
        <f t="shared" si="31"/>
        <v>0</v>
      </c>
      <c r="BF27" s="348">
        <f t="shared" si="32"/>
        <v>0</v>
      </c>
      <c r="BG27" s="348">
        <f t="shared" si="33"/>
        <v>0</v>
      </c>
    </row>
    <row r="28" spans="1:60" ht="24.95" customHeight="1">
      <c r="A28" s="252" t="s">
        <v>116</v>
      </c>
      <c r="B28" s="253" t="s">
        <v>190</v>
      </c>
      <c r="C28" s="254" t="s">
        <v>31</v>
      </c>
      <c r="D28" s="247">
        <f t="shared" si="6"/>
        <v>0</v>
      </c>
      <c r="E28" s="113" t="s">
        <v>185</v>
      </c>
      <c r="F28" s="190" t="str">
        <f>+IF(GComer!$G$71="Meta Conseguida","OK","NO OK")</f>
        <v>NO OK</v>
      </c>
      <c r="G28" s="190" t="str">
        <f>+IF(MPemes!$G$71="Meta Conseguida","OK","NO OK")</f>
        <v>NO OK</v>
      </c>
      <c r="H28" s="266" t="str">
        <f>+IF(MComInt!$G$71="Meta Conseguida","OK","NO OK")</f>
        <v>NO OK</v>
      </c>
      <c r="J28" s="237">
        <f t="shared" si="7"/>
        <v>0</v>
      </c>
      <c r="K28" s="113" t="s">
        <v>185</v>
      </c>
      <c r="L28" s="190" t="str">
        <f>+IF(GComer!$K$71="Meta Conseguida","OK","NO OK")</f>
        <v>NO OK</v>
      </c>
      <c r="M28" s="190" t="str">
        <f>+IF(MPemes!$K$71="Meta Conseguida","OK","NO OK")</f>
        <v>NO OK</v>
      </c>
      <c r="N28" s="190" t="str">
        <f>+IF(MComInt!$K$71="Meta Conseguida","OK","NO OK")</f>
        <v>NO OK</v>
      </c>
      <c r="P28" s="237">
        <f t="shared" si="8"/>
        <v>0</v>
      </c>
      <c r="Q28" s="113" t="s">
        <v>185</v>
      </c>
      <c r="R28" s="190" t="str">
        <f>+IF(GComer!O$71="Meta Conseguida","OK","NO OK")</f>
        <v>NO OK</v>
      </c>
      <c r="S28" s="190" t="str">
        <f>+IF(MPemes!O$71="Meta Conseguida","OK","NO OK")</f>
        <v>NO OK</v>
      </c>
      <c r="T28" s="190" t="str">
        <f>+IF(MComInt!O$71="Meta Conseguida","OK","NO OK")</f>
        <v>NO OK</v>
      </c>
      <c r="AA28" s="217">
        <f t="shared" si="25"/>
        <v>0</v>
      </c>
      <c r="AB28" s="217">
        <f t="shared" si="26"/>
        <v>0</v>
      </c>
      <c r="AC28" s="217">
        <f t="shared" si="27"/>
        <v>0</v>
      </c>
      <c r="BA28" s="242">
        <f t="shared" si="28"/>
        <v>0</v>
      </c>
      <c r="BB28" s="242">
        <f t="shared" si="29"/>
        <v>0</v>
      </c>
      <c r="BC28" s="242">
        <f t="shared" si="30"/>
        <v>0</v>
      </c>
      <c r="BE28" s="348">
        <f t="shared" si="31"/>
        <v>0</v>
      </c>
      <c r="BF28" s="348">
        <f t="shared" si="32"/>
        <v>0</v>
      </c>
      <c r="BG28" s="348">
        <f t="shared" si="33"/>
        <v>0</v>
      </c>
    </row>
    <row r="29" spans="1:60" ht="24.95" customHeight="1">
      <c r="A29" s="252" t="s">
        <v>118</v>
      </c>
      <c r="B29" s="253" t="s">
        <v>319</v>
      </c>
      <c r="C29" s="254" t="s">
        <v>23</v>
      </c>
      <c r="D29" s="247">
        <f t="shared" si="6"/>
        <v>0</v>
      </c>
      <c r="E29" s="112" t="str">
        <f>+IF(Centro!$G$20="Meta Conseguida","OK","NO OK")</f>
        <v>NO OK</v>
      </c>
      <c r="F29" s="190" t="str">
        <f>+IF(GComer!$G73="Meta Conseguida","OK","NO OK")</f>
        <v>NO OK</v>
      </c>
      <c r="G29" s="190" t="str">
        <f>+IF(MPemes!$G73="Meta Conseguida","OK","NO OK")</f>
        <v>NO OK</v>
      </c>
      <c r="H29" s="266" t="str">
        <f>+IF(MComInt!$G73="Meta Conseguida","OK","NO OK")</f>
        <v>NO OK</v>
      </c>
      <c r="J29" s="237">
        <f t="shared" si="7"/>
        <v>0</v>
      </c>
      <c r="K29" s="112" t="str">
        <f>+IF(Centro!$K$20="Meta Conseguida","OK","NO OK")</f>
        <v>NO OK</v>
      </c>
      <c r="L29" s="190" t="str">
        <f>+IF(GComer!$K$73="Meta Conseguida","OK","NO OK")</f>
        <v>NO OK</v>
      </c>
      <c r="M29" s="190" t="str">
        <f>+IF(MPemes!$K$73="Meta Conseguida","OK","NO OK")</f>
        <v>NO OK</v>
      </c>
      <c r="N29" s="190" t="str">
        <f>+IF(MComInt!$K$73="Meta Conseguida","OK","NO OK")</f>
        <v>NO OK</v>
      </c>
      <c r="P29" s="237">
        <f t="shared" si="8"/>
        <v>0</v>
      </c>
      <c r="Q29" s="112" t="str">
        <f>+IF(Centro!O$20="Meta Conseguida","OK","NO OK")</f>
        <v>NO OK</v>
      </c>
      <c r="R29" s="190" t="str">
        <f>+IF(GComer!O73="Meta Conseguida","OK","NO OK")</f>
        <v>NO OK</v>
      </c>
      <c r="S29" s="190" t="str">
        <f>+IF(MPemes!O73="Meta Conseguida","OK","NO OK")</f>
        <v>NO OK</v>
      </c>
      <c r="T29" s="190" t="str">
        <f>+IF(MComInt!O73="Meta Conseguida","OK","NO OK")</f>
        <v>NO OK</v>
      </c>
      <c r="AA29" s="226">
        <f>+COUNTIF($E29:$F29,"OK")/+COUNTA($E29:$F29)</f>
        <v>0</v>
      </c>
      <c r="AB29" s="226">
        <f>+(COUNTIF($E29,"OK")+COUNTIF(G29,"OK"))/+COUNTA($E29,G29)</f>
        <v>0</v>
      </c>
      <c r="AC29" s="226">
        <f>+(COUNTIF($E29,"OK")+COUNTIF(H29,"OK"))/+COUNTA($E29,H29)</f>
        <v>0</v>
      </c>
      <c r="BA29" s="226">
        <f>+COUNTIF($K29:$L29,"OK")/+COUNTA($K29:$L29)</f>
        <v>0</v>
      </c>
      <c r="BB29" s="226">
        <f>+(COUNTIF($K29,"OK")+COUNTIF(M29,"OK"))/+COUNTA($K29,M29)</f>
        <v>0</v>
      </c>
      <c r="BC29" s="226">
        <f>+(COUNTIF($K29,"OK")+COUNTIF(N29,"OK"))/+COUNTA($K29,N29)</f>
        <v>0</v>
      </c>
      <c r="BE29" s="352">
        <f>+(COUNTIF(Q29,"OK")+COUNTIF(R29,"OK"))/+COUNTA(Q29,R29)</f>
        <v>0</v>
      </c>
      <c r="BF29" s="352">
        <f>+(COUNTIF(Q29,"OK")+COUNTIF(S29,"OK"))/+COUNTA(Q29,S29)</f>
        <v>0</v>
      </c>
      <c r="BG29" s="352">
        <f>+(COUNTIF(Q29,"OK")+COUNTIF(T29,"OK"))/+COUNTA(Q29,T29)</f>
        <v>0</v>
      </c>
    </row>
    <row r="30" spans="1:60" ht="24.95" customHeight="1">
      <c r="A30" s="252" t="s">
        <v>119</v>
      </c>
      <c r="B30" s="253" t="s">
        <v>224</v>
      </c>
      <c r="C30" s="254" t="s">
        <v>24</v>
      </c>
      <c r="D30" s="247">
        <f t="shared" si="6"/>
        <v>0</v>
      </c>
      <c r="E30" s="113" t="s">
        <v>185</v>
      </c>
      <c r="F30" s="190" t="str">
        <f>+IF(GComer!$G74="Meta Conseguida","OK","NO OK")</f>
        <v>NO OK</v>
      </c>
      <c r="G30" s="190" t="str">
        <f>+IF(MPemes!$G74="Meta Conseguida","OK","NO OK")</f>
        <v>NO OK</v>
      </c>
      <c r="H30" s="266" t="str">
        <f>+IF(MComInt!$G74="Meta Conseguida","OK","NO OK")</f>
        <v>NO OK</v>
      </c>
      <c r="J30" s="237">
        <f t="shared" si="7"/>
        <v>0</v>
      </c>
      <c r="K30" s="113" t="s">
        <v>185</v>
      </c>
      <c r="L30" s="190" t="str">
        <f>+IF(GComer!$K$74="Meta Conseguida","OK","NO OK")</f>
        <v>NO OK</v>
      </c>
      <c r="M30" s="190" t="str">
        <f>+IF(MPemes!$K$74="Meta Conseguida","OK","NO OK")</f>
        <v>NO OK</v>
      </c>
      <c r="N30" s="190" t="str">
        <f>+IF(MComInt!$K$74="Meta Conseguida","OK","NO OK")</f>
        <v>NO OK</v>
      </c>
      <c r="P30" s="237">
        <f t="shared" si="8"/>
        <v>0</v>
      </c>
      <c r="Q30" s="113" t="s">
        <v>185</v>
      </c>
      <c r="R30" s="190" t="str">
        <f>+IF(GComer!O74="Meta Conseguida","OK","NO OK")</f>
        <v>NO OK</v>
      </c>
      <c r="S30" s="190" t="str">
        <f>+IF(MPemes!O74="Meta Conseguida","OK","NO OK")</f>
        <v>NO OK</v>
      </c>
      <c r="T30" s="190" t="str">
        <f>+IF(MComInt!O74="Meta Conseguida","OK","NO OK")</f>
        <v>NO OK</v>
      </c>
      <c r="AA30" s="217">
        <f t="shared" ref="AA30" si="39">+IF(F30="NO OK",0,1)</f>
        <v>0</v>
      </c>
      <c r="AB30" s="217">
        <f t="shared" ref="AB30" si="40">+IF(G30="NO OK",0,1)</f>
        <v>0</v>
      </c>
      <c r="AC30" s="217">
        <f t="shared" ref="AC30" si="41">+IF(H30="NO OK",0,1)</f>
        <v>0</v>
      </c>
      <c r="BA30" s="242">
        <f>+IF(L30="NO OK",0,1)</f>
        <v>0</v>
      </c>
      <c r="BB30" s="242">
        <f t="shared" ref="BB30" si="42">+IF(M30="NO OK",0,1)</f>
        <v>0</v>
      </c>
      <c r="BC30" s="242">
        <f t="shared" ref="BC30" si="43">+IF(N30="NO OK",0,1)</f>
        <v>0</v>
      </c>
      <c r="BE30" s="348">
        <f>+IF(R30="NO OK",0,1)</f>
        <v>0</v>
      </c>
      <c r="BF30" s="348">
        <f t="shared" ref="BF30" si="44">+IF(S30="NO OK",0,1)</f>
        <v>0</v>
      </c>
      <c r="BG30" s="348">
        <f t="shared" ref="BG30" si="45">+IF(T30="NO OK",0,1)</f>
        <v>0</v>
      </c>
    </row>
    <row r="31" spans="1:60" ht="24.95" customHeight="1">
      <c r="A31" s="252" t="s">
        <v>120</v>
      </c>
      <c r="B31" s="253" t="s">
        <v>380</v>
      </c>
      <c r="C31" s="254" t="s">
        <v>9</v>
      </c>
      <c r="D31" s="247">
        <f t="shared" si="6"/>
        <v>0</v>
      </c>
      <c r="E31" s="113" t="s">
        <v>185</v>
      </c>
      <c r="F31" s="190" t="str">
        <f>+IFERROR(IF(GComer!$F$75/GComer!$E$75=1,"OK",IF(GComer!$F$75=0,"NO OK","PARCIAL")),"NO OK")</f>
        <v>NO OK</v>
      </c>
      <c r="G31" s="190" t="str">
        <f>+IFERROR(IF(MPemes!$F$75/MPemes!$E$75=1,"OK",IF(MPemes!$F$75=0,"NO OK","PARCIAL")),"NO OK")</f>
        <v>NO OK</v>
      </c>
      <c r="H31" s="266" t="str">
        <f>+IFERROR(IF(MComInt!$F$75/MComInt!$E$75=1,"OK",IF(MComInt!$F$75=0,"NO OK","PARCIAL")),"NO OK")</f>
        <v>NO OK</v>
      </c>
      <c r="J31" s="237">
        <f t="shared" si="7"/>
        <v>0</v>
      </c>
      <c r="K31" s="113" t="s">
        <v>185</v>
      </c>
      <c r="L31" s="190" t="str">
        <f>+IFERROR(IF(GComer!$J$75/GComer!$I$75=1,"OK",IF(GComer!$J$75=0,"NO OK","PARCIAL")),"NO OK")</f>
        <v>NO OK</v>
      </c>
      <c r="M31" s="190" t="str">
        <f>+IFERROR(IF(MPemes!$J$75/MPemes!$I$75=1,"OK",IF(MPemes!$J$75=0,"NO OK","PARCIAL")),"NO OK")</f>
        <v>NO OK</v>
      </c>
      <c r="N31" s="190" t="str">
        <f>+IFERROR(IF(MComInt!$J$75/MComInt!$I$75=1,"OK",IF(MComInt!$J$75=0,"NO OK","PARCIAL")),"NO OK")</f>
        <v>NO OK</v>
      </c>
      <c r="P31" s="237">
        <f t="shared" si="8"/>
        <v>0</v>
      </c>
      <c r="Q31" s="113" t="s">
        <v>185</v>
      </c>
      <c r="R31" s="190" t="str">
        <f>+IFERROR(IF(GComer!N$75/GComer!M$75=1,"OK",IF(GComer!N$75=0,"NO OK","PARCIAL")),"NO OK")</f>
        <v>NO OK</v>
      </c>
      <c r="S31" s="190" t="str">
        <f>+IFERROR(IF(MPemes!N$75/MPemes!M$75=1,"OK",IF(MPemes!N$75=0,"NO OK","PARCIAL")),"NO OK")</f>
        <v>NO OK</v>
      </c>
      <c r="T31" s="190" t="str">
        <f>+IFERROR(IF(MComInt!N$75/MComInt!M$75=1,"OK",IF(MComInt!N$75=0,"NO OK","PARCIAL")),"NO OK")</f>
        <v>NO OK</v>
      </c>
      <c r="AA31" s="218">
        <f>+IFERROR(GComer!$F$75/GComer!$E$75,0)</f>
        <v>0</v>
      </c>
      <c r="AB31" s="219">
        <f>+IFERROR(MPemes!$F$75/MPemes!$E$75,0)</f>
        <v>0</v>
      </c>
      <c r="AC31" s="219">
        <f>+IFERROR(MComInt!$F$75/MComInt!$E$75,0)</f>
        <v>0</v>
      </c>
      <c r="BA31" s="219">
        <f>+IFERROR(GComer!$J$75/GComer!$I$75,0)</f>
        <v>0</v>
      </c>
      <c r="BB31" s="219">
        <f>+IFERROR(MPemes!$J$75/MPemes!$I$75,0)</f>
        <v>0</v>
      </c>
      <c r="BC31" s="219">
        <f>+IFERROR(MComInt!$J$75/MComInt!$I$75,0)</f>
        <v>0</v>
      </c>
      <c r="BE31" s="349">
        <f>+IFERROR(GComer!N75/GComer!M75,0)</f>
        <v>0</v>
      </c>
      <c r="BF31" s="349">
        <f>+IFERROR(MPemes!N75/MPemes!M75,0)</f>
        <v>0</v>
      </c>
      <c r="BG31" s="349">
        <f>+IFERROR(MComInt!N75/MComInt!M75,0)</f>
        <v>0</v>
      </c>
    </row>
    <row r="32" spans="1:60" ht="24.95" customHeight="1">
      <c r="A32" s="252" t="s">
        <v>133</v>
      </c>
      <c r="B32" s="253" t="s">
        <v>32</v>
      </c>
      <c r="C32" s="254" t="s">
        <v>159</v>
      </c>
      <c r="D32" s="247">
        <f t="shared" si="6"/>
        <v>0</v>
      </c>
      <c r="E32" s="112" t="str">
        <f>+IF(Centro!$G$22="Meta Conseguida","OK","NO OK")</f>
        <v>NO OK</v>
      </c>
      <c r="F32" s="190" t="str">
        <f>+$E32</f>
        <v>NO OK</v>
      </c>
      <c r="G32" s="190" t="str">
        <f>+$E32</f>
        <v>NO OK</v>
      </c>
      <c r="H32" s="112" t="str">
        <f>+$E32</f>
        <v>NO OK</v>
      </c>
      <c r="J32" s="237">
        <f t="shared" si="7"/>
        <v>0</v>
      </c>
      <c r="K32" s="112" t="str">
        <f>+IF(Centro!$K$22="Meta Conseguida","OK","NO OK")</f>
        <v>NO OK</v>
      </c>
      <c r="L32" s="190" t="str">
        <f t="shared" ref="L32:N32" si="46">+K32</f>
        <v>NO OK</v>
      </c>
      <c r="M32" s="190" t="str">
        <f t="shared" si="46"/>
        <v>NO OK</v>
      </c>
      <c r="N32" s="190" t="str">
        <f t="shared" si="46"/>
        <v>NO OK</v>
      </c>
      <c r="P32" s="237">
        <f t="shared" si="8"/>
        <v>0</v>
      </c>
      <c r="Q32" s="112" t="str">
        <f>+IF(Centro!O$22="Meta Conseguida","OK","NO OK")</f>
        <v>NO OK</v>
      </c>
      <c r="R32" s="190" t="str">
        <f>+Q32</f>
        <v>NO OK</v>
      </c>
      <c r="S32" s="190" t="str">
        <f t="shared" ref="S32:T32" si="47">+R32</f>
        <v>NO OK</v>
      </c>
      <c r="T32" s="190" t="str">
        <f t="shared" si="47"/>
        <v>NO OK</v>
      </c>
      <c r="AA32" s="217">
        <f t="shared" ref="AA32:AA34" si="48">+IF(F32="NO OK",0,1)</f>
        <v>0</v>
      </c>
      <c r="AB32" s="217">
        <f t="shared" ref="AB32:AB34" si="49">+IF(G32="NO OK",0,1)</f>
        <v>0</v>
      </c>
      <c r="AC32" s="217">
        <f t="shared" ref="AC32:AC34" si="50">+IF(H32="NO OK",0,1)</f>
        <v>0</v>
      </c>
      <c r="BA32" s="242">
        <f t="shared" ref="BA32:BA34" si="51">+IF(L32="NO OK",0,1)</f>
        <v>0</v>
      </c>
      <c r="BB32" s="242">
        <f t="shared" ref="BB32:BB34" si="52">+IF(M32="NO OK",0,1)</f>
        <v>0</v>
      </c>
      <c r="BC32" s="242">
        <f t="shared" ref="BC32:BC34" si="53">+IF(N32="NO OK",0,1)</f>
        <v>0</v>
      </c>
      <c r="BE32" s="348">
        <f t="shared" ref="BE32:BE34" si="54">+IF(R32="NO OK",0,1)</f>
        <v>0</v>
      </c>
      <c r="BF32" s="348">
        <f t="shared" ref="BF32:BF34" si="55">+IF(S32="NO OK",0,1)</f>
        <v>0</v>
      </c>
      <c r="BG32" s="348">
        <f t="shared" ref="BG32:BG34" si="56">+IF(T32="NO OK",0,1)</f>
        <v>0</v>
      </c>
    </row>
    <row r="33" spans="1:59" ht="24.95" customHeight="1">
      <c r="A33" s="252" t="s">
        <v>134</v>
      </c>
      <c r="B33" s="253" t="s">
        <v>138</v>
      </c>
      <c r="C33" s="254" t="s">
        <v>159</v>
      </c>
      <c r="D33" s="247">
        <f t="shared" si="6"/>
        <v>0</v>
      </c>
      <c r="E33" s="113" t="s">
        <v>185</v>
      </c>
      <c r="F33" s="190" t="str">
        <f>+IF(GComer!$G80="Meta Conseguida","OK","NO OK")</f>
        <v>NO OK</v>
      </c>
      <c r="G33" s="190" t="str">
        <f>+IF(MPemes!$G80="Meta Conseguida","OK","NO OK")</f>
        <v>NO OK</v>
      </c>
      <c r="H33" s="266" t="str">
        <f>+IF(MComInt!$G80="Meta Conseguida","OK","NO OK")</f>
        <v>NO OK</v>
      </c>
      <c r="J33" s="237">
        <f t="shared" si="7"/>
        <v>0</v>
      </c>
      <c r="K33" s="113" t="s">
        <v>185</v>
      </c>
      <c r="L33" s="190" t="str">
        <f>+IF(GComer!$K$80="Meta Conseguida","OK","NO OK")</f>
        <v>NO OK</v>
      </c>
      <c r="M33" s="190" t="str">
        <f>+IF(MPemes!$K$80="Meta Conseguida","OK","NO OK")</f>
        <v>NO OK</v>
      </c>
      <c r="N33" s="190" t="str">
        <f>+IF(MComInt!$K$80="Meta Conseguida","OK","NO OK")</f>
        <v>NO OK</v>
      </c>
      <c r="P33" s="237">
        <f t="shared" si="8"/>
        <v>0</v>
      </c>
      <c r="Q33" s="113" t="s">
        <v>185</v>
      </c>
      <c r="R33" s="190" t="str">
        <f>+IF(GComer!O$80="Meta Conseguida","OK","NO OK")</f>
        <v>NO OK</v>
      </c>
      <c r="S33" s="190" t="str">
        <f>+IF(MPemes!O$80="Meta Conseguida","OK","NO OK")</f>
        <v>NO OK</v>
      </c>
      <c r="T33" s="190" t="str">
        <f>+IF(MComInt!O$80="Meta Conseguida","OK","NO OK")</f>
        <v>NO OK</v>
      </c>
      <c r="AA33" s="217">
        <f t="shared" si="48"/>
        <v>0</v>
      </c>
      <c r="AB33" s="217">
        <f t="shared" si="49"/>
        <v>0</v>
      </c>
      <c r="AC33" s="217">
        <f t="shared" si="50"/>
        <v>0</v>
      </c>
      <c r="BA33" s="242">
        <f t="shared" si="51"/>
        <v>0</v>
      </c>
      <c r="BB33" s="242">
        <f t="shared" si="52"/>
        <v>0</v>
      </c>
      <c r="BC33" s="242">
        <f t="shared" si="53"/>
        <v>0</v>
      </c>
      <c r="BE33" s="348">
        <f t="shared" si="54"/>
        <v>0</v>
      </c>
      <c r="BF33" s="348">
        <f t="shared" si="55"/>
        <v>0</v>
      </c>
      <c r="BG33" s="348">
        <f t="shared" si="56"/>
        <v>0</v>
      </c>
    </row>
    <row r="34" spans="1:59" ht="24.95" customHeight="1">
      <c r="A34" s="252" t="s">
        <v>135</v>
      </c>
      <c r="B34" s="253" t="s">
        <v>62</v>
      </c>
      <c r="C34" s="254" t="s">
        <v>7</v>
      </c>
      <c r="D34" s="247">
        <f t="shared" si="6"/>
        <v>0</v>
      </c>
      <c r="E34" s="113" t="s">
        <v>185</v>
      </c>
      <c r="F34" s="190" t="str">
        <f>+IF(GComer!$G81="Meta Conseguida","OK","NO OK")</f>
        <v>NO OK</v>
      </c>
      <c r="G34" s="190" t="str">
        <f>+IF(MPemes!$G81="Meta Conseguida","OK","NO OK")</f>
        <v>NO OK</v>
      </c>
      <c r="H34" s="266" t="str">
        <f>+IF(MComInt!$G81="Meta Conseguida","OK","NO OK")</f>
        <v>NO OK</v>
      </c>
      <c r="J34" s="237">
        <f t="shared" si="7"/>
        <v>0</v>
      </c>
      <c r="K34" s="113" t="s">
        <v>185</v>
      </c>
      <c r="L34" s="190" t="str">
        <f>+IF(GComer!$K$81="Meta Conseguida","OK","NO OK")</f>
        <v>NO OK</v>
      </c>
      <c r="M34" s="190" t="str">
        <f>+IF(MPemes!$K$81="Meta Conseguida","OK","NO OK")</f>
        <v>NO OK</v>
      </c>
      <c r="N34" s="190" t="str">
        <f>+IF(MComInt!$K$81="Meta Conseguida","OK","NO OK")</f>
        <v>NO OK</v>
      </c>
      <c r="P34" s="237">
        <f t="shared" si="8"/>
        <v>0</v>
      </c>
      <c r="Q34" s="113" t="s">
        <v>185</v>
      </c>
      <c r="R34" s="190" t="str">
        <f>+IF(GComer!O$81="Meta Conseguida","OK","NO OK")</f>
        <v>NO OK</v>
      </c>
      <c r="S34" s="190" t="str">
        <f>+IF(MPemes!O$81="Meta Conseguida","OK","NO OK")</f>
        <v>NO OK</v>
      </c>
      <c r="T34" s="190" t="str">
        <f>+IF(MComInt!O$81="Meta Conseguida","OK","NO OK")</f>
        <v>NO OK</v>
      </c>
      <c r="AA34" s="217">
        <f t="shared" si="48"/>
        <v>0</v>
      </c>
      <c r="AB34" s="217">
        <f t="shared" si="49"/>
        <v>0</v>
      </c>
      <c r="AC34" s="217">
        <f t="shared" si="50"/>
        <v>0</v>
      </c>
      <c r="BA34" s="242">
        <f t="shared" si="51"/>
        <v>0</v>
      </c>
      <c r="BB34" s="242">
        <f t="shared" si="52"/>
        <v>0</v>
      </c>
      <c r="BC34" s="242">
        <f t="shared" si="53"/>
        <v>0</v>
      </c>
      <c r="BE34" s="348">
        <f t="shared" si="54"/>
        <v>0</v>
      </c>
      <c r="BF34" s="348">
        <f t="shared" si="55"/>
        <v>0</v>
      </c>
      <c r="BG34" s="348">
        <f t="shared" si="56"/>
        <v>0</v>
      </c>
    </row>
    <row r="35" spans="1:59" ht="26.65" thickBot="1">
      <c r="A35" s="255" t="s">
        <v>173</v>
      </c>
      <c r="B35" s="256" t="s">
        <v>320</v>
      </c>
      <c r="C35" s="257" t="s">
        <v>11</v>
      </c>
      <c r="D35" s="248">
        <f t="shared" si="6"/>
        <v>0</v>
      </c>
      <c r="E35" s="114" t="s">
        <v>185</v>
      </c>
      <c r="F35" s="191" t="str">
        <f>+IFERROR(IF(GComer!$F$82/GComer!$E$82=1,"OK",IF(GComer!$F$82=0,"NO OK","PARCIAL")),"NO OK")</f>
        <v>NO OK</v>
      </c>
      <c r="G35" s="191" t="str">
        <f>+IFERROR(IF(MPemes!$F$82/MPemes!$E$82=1,"OK",IF(MPemes!$F$82=0,"NO OK","PARCIAL")),"NO OK")</f>
        <v>NO OK</v>
      </c>
      <c r="H35" s="267" t="str">
        <f>+IFERROR(IF(MComInt!$F$82/MComInt!$E$82=1,"OK",IF(MComInt!$F$82=0,"NO OK","PARCIAL")),"NO OK")</f>
        <v>NO OK</v>
      </c>
      <c r="J35" s="238">
        <f t="shared" si="7"/>
        <v>0</v>
      </c>
      <c r="K35" s="114" t="s">
        <v>185</v>
      </c>
      <c r="L35" s="191" t="str">
        <f>+IFERROR(IF(GComer!$J$82/GComer!$I$82=1,"OK",IF(GComer!$J$82=0,"NO OK","PARCIAL")),"NO OK")</f>
        <v>NO OK</v>
      </c>
      <c r="M35" s="191" t="str">
        <f>+IFERROR(IF(MPemes!$J$82/MPemes!$I$82=1,"OK",IF(MPemes!$J$82=0,"NO OK","PARCIAL")),"NO OK")</f>
        <v>NO OK</v>
      </c>
      <c r="N35" s="191" t="str">
        <f>+IFERROR(IF(MComInt!$J$82/MComInt!$I$82=1,"OK",IF(MComInt!$J$82=0,"NO OK","PARCIAL")),"NO OK")</f>
        <v>NO OK</v>
      </c>
      <c r="P35" s="238">
        <f t="shared" si="8"/>
        <v>0</v>
      </c>
      <c r="Q35" s="114" t="s">
        <v>185</v>
      </c>
      <c r="R35" s="191" t="str">
        <f>+IFERROR(IF(GComer!N$82/GComer!M$82=1,"OK",IF(GComer!N$82=0,"NO OK","PARCIAL")),"NO OK")</f>
        <v>NO OK</v>
      </c>
      <c r="S35" s="191" t="str">
        <f>+IFERROR(IF(MPemes!N$82/MPemes!M$82=1,"OK",IF(MPemes!N$82=0,"NO OK","PARCIAL")),"NO OK")</f>
        <v>NO OK</v>
      </c>
      <c r="T35" s="191" t="str">
        <f>+IFERROR(IF(MComInt!N$82/MComInt!M$82=1,"OK",IF(MComInt!N$82=0,"NO OK","PARCIAL")),"NO OK")</f>
        <v>NO OK</v>
      </c>
      <c r="AA35" s="227">
        <f>+IFERROR(GComer!$F$82/GComer!$E$82,0)</f>
        <v>0</v>
      </c>
      <c r="AB35" s="228">
        <f>+IFERROR(MPemes!$F$82/MPemes!$E$82,0)</f>
        <v>0</v>
      </c>
      <c r="AC35" s="228">
        <f>+IFERROR(MComInt!$F$82/MComInt!$E$82,0)</f>
        <v>0</v>
      </c>
      <c r="BA35" s="228">
        <f>+IFERROR(GComer!$J$82/GComer!$I$82,0)</f>
        <v>0</v>
      </c>
      <c r="BB35" s="228">
        <f>+IFERROR(MPemes!$J$82/MPemes!$I$82,0)</f>
        <v>0</v>
      </c>
      <c r="BC35" s="228">
        <f>+IFERROR(MComInt!$J$82/MComInt!$I$82,0)</f>
        <v>0</v>
      </c>
      <c r="BE35" s="353">
        <f>+IFERROR(GComer!N$82/GComer!M$82,0)</f>
        <v>0</v>
      </c>
      <c r="BF35" s="353">
        <f>+IFERROR(MPemes!N$82/MPemes!M$82,0)</f>
        <v>0</v>
      </c>
      <c r="BG35" s="353">
        <f>+IFERROR(MComInt!N$82/MComInt!M$82,0)</f>
        <v>0</v>
      </c>
    </row>
    <row r="36" spans="1:59" ht="24.95" customHeight="1" thickBot="1">
      <c r="A36" s="232"/>
      <c r="B36" s="233"/>
      <c r="C36" s="233"/>
      <c r="H36" s="243"/>
      <c r="K36" s="3"/>
      <c r="L36" s="3"/>
      <c r="M36" s="3"/>
      <c r="N36" s="3"/>
      <c r="Q36" s="3"/>
      <c r="R36" s="3"/>
      <c r="S36" s="3"/>
      <c r="T36" s="3"/>
      <c r="AA36" s="222"/>
      <c r="AB36" s="222"/>
      <c r="AC36" s="222"/>
      <c r="BA36" s="222"/>
      <c r="BB36" s="222"/>
      <c r="BC36" s="222"/>
      <c r="BE36" s="344"/>
      <c r="BF36" s="344"/>
      <c r="BG36" s="344"/>
    </row>
    <row r="37" spans="1:59" ht="24.95" customHeight="1" thickBot="1">
      <c r="A37" s="562" t="s">
        <v>26</v>
      </c>
      <c r="B37" s="563"/>
      <c r="C37" s="235"/>
      <c r="D37" s="80"/>
      <c r="E37" s="42"/>
      <c r="F37" s="42"/>
      <c r="G37" s="42"/>
      <c r="H37" s="245"/>
      <c r="J37" s="80"/>
      <c r="K37" s="42"/>
      <c r="L37" s="42"/>
      <c r="M37" s="42"/>
      <c r="N37" s="42"/>
      <c r="P37" s="80"/>
      <c r="Q37" s="42"/>
      <c r="R37" s="42"/>
      <c r="S37" s="42"/>
      <c r="T37" s="42"/>
      <c r="AA37" s="229"/>
      <c r="AB37" s="229"/>
      <c r="AC37" s="229"/>
      <c r="AI37" s="52"/>
      <c r="AJ37" s="52"/>
      <c r="AK37" s="52"/>
      <c r="AL37" s="52"/>
      <c r="AM37" s="52"/>
      <c r="AN37" s="52"/>
      <c r="AO37" s="52"/>
      <c r="AP37" s="52"/>
      <c r="AQ37" s="52"/>
      <c r="AR37" s="52"/>
      <c r="AS37" s="52"/>
      <c r="AT37" s="52"/>
      <c r="AU37" s="52"/>
      <c r="AV37" s="52"/>
      <c r="AW37" s="52"/>
      <c r="AX37" s="52"/>
      <c r="AY37" s="52"/>
      <c r="AZ37" s="52"/>
      <c r="BA37" s="229"/>
      <c r="BB37" s="229"/>
      <c r="BC37" s="229"/>
      <c r="BE37" s="245"/>
      <c r="BF37" s="245"/>
      <c r="BG37" s="245"/>
    </row>
    <row r="38" spans="1:59" ht="24.95" customHeight="1" thickBot="1">
      <c r="A38" s="232"/>
      <c r="B38" s="233"/>
      <c r="C38" s="233"/>
      <c r="H38" s="243"/>
      <c r="K38" s="3"/>
      <c r="L38" s="3"/>
      <c r="M38" s="3"/>
      <c r="N38" s="3"/>
      <c r="Q38" s="3"/>
      <c r="R38" s="3"/>
      <c r="S38" s="3"/>
      <c r="T38" s="3"/>
      <c r="AA38" s="222"/>
      <c r="AB38" s="222"/>
      <c r="AC38" s="222"/>
      <c r="BA38" s="222"/>
      <c r="BB38" s="222"/>
      <c r="BC38" s="222"/>
      <c r="BE38" s="344"/>
      <c r="BF38" s="344"/>
      <c r="BG38" s="344"/>
    </row>
    <row r="39" spans="1:59" ht="30" customHeight="1" thickBot="1">
      <c r="A39" s="270" t="s">
        <v>136</v>
      </c>
      <c r="B39" s="271" t="s">
        <v>33</v>
      </c>
      <c r="C39" s="272" t="s">
        <v>34</v>
      </c>
      <c r="D39" s="269">
        <f>+IFERROR(AVERAGE(AA39:AC39),0)</f>
        <v>0</v>
      </c>
      <c r="E39" s="116" t="str">
        <f>+IFERROR(IF(Centro!$F$26/Centro!$E$26=1,"OK",IF(Centro!$F$26/Centro!$E$26=0,"NO OK","PARCIAL")),"NO OK")</f>
        <v>NO OK</v>
      </c>
      <c r="F39" s="240" t="str">
        <f>+IFERROR(IF(GComer!$F$92/GComer!$E$92=1,"OK",IF(GComer!$F$92=0,"NO OK","PARCIAL")),"NO OK")</f>
        <v>NO OK</v>
      </c>
      <c r="G39" s="240" t="str">
        <f>+IFERROR(IF(MPemes!$F$92/MPemes!$E$92=1,"OK",IF(MPemes!$F$92=0,"NO OK","PARCIAL")),"NO OK")</f>
        <v>NO OK</v>
      </c>
      <c r="H39" s="268" t="str">
        <f>+IFERROR(IF(MComInt!$F$92/MComInt!$E$92=1,"OK",IF(MComInt!$F$92=0,"NO OK","PARCIAL")),"NO OK")</f>
        <v>NO OK</v>
      </c>
      <c r="J39" s="239">
        <f>+IFERROR(AVERAGE(BA39:BC39),0)</f>
        <v>0</v>
      </c>
      <c r="K39" s="116" t="str">
        <f>+IFERROR(IF(Centro!$J$26/Centro!$I$26=1,"OK",IF(Centro!$J$26/Centro!$I$26=0,"NO OK","PARCIAL")),"NO OK")</f>
        <v>NO OK</v>
      </c>
      <c r="L39" s="240" t="str">
        <f>+IFERROR(IF(GComer!$J$92/GComer!$I$92=1,"OK",IF(GComer!$J$92=0,"NO OK","PARCIAL")),"NO OK")</f>
        <v>NO OK</v>
      </c>
      <c r="M39" s="240" t="str">
        <f>+IFERROR(IF(MPemes!$J$92/MPemes!$I$92=1,"OK",IF(MPemes!$J$92=0,"NO OK","PARCIAL")),"NO OK")</f>
        <v>NO OK</v>
      </c>
      <c r="N39" s="240" t="str">
        <f>+IFERROR(IF(MComInt!$J$92/MComInt!$I$92=1,"OK",IF(MComInt!$J$92=0,"NO OK","PARCIAL")),"NO OK")</f>
        <v>NO OK</v>
      </c>
      <c r="P39" s="239">
        <f>+IFERROR(AVERAGE(BE39:BG39),0)</f>
        <v>0</v>
      </c>
      <c r="Q39" s="116" t="str">
        <f>+IFERROR(IF(Centro!N$26/Centro!M$26=1,"OK",IF(Centro!N$26/Centro!M$26=0,"NO OK","PARCIAL")),"NO OK")</f>
        <v>NO OK</v>
      </c>
      <c r="R39" s="240" t="str">
        <f>+IFERROR(IF(GComer!N$92/GComer!M$92=1,"OK",IF(GComer!N$92=0,"NO OK","PARCIAL")),"NO OK")</f>
        <v>NO OK</v>
      </c>
      <c r="S39" s="240" t="str">
        <f>+IFERROR(IF(MPemes!N$92/MPemes!M$92=1,"OK",IF(MPemes!N$92=0,"NO OK","PARCIAL")),"NO OK")</f>
        <v>NO OK</v>
      </c>
      <c r="T39" s="240" t="str">
        <f>+IFERROR(IF(MComInt!N$92/MComInt!M$92=1,"OK",IF(MComInt!N$92=0,"NO OK","PARCIAL")),"NO OK")</f>
        <v>NO OK</v>
      </c>
      <c r="AA39" s="230" t="e">
        <f>+(Centro!F$26/Centro!E$26+GComer!F$92/GComer!E$92)/2</f>
        <v>#DIV/0!</v>
      </c>
      <c r="AB39" s="231" t="e">
        <f>+(Centro!F$26/Centro!E$26+MPemes!$F$92/MPemes!E$92)/2</f>
        <v>#DIV/0!</v>
      </c>
      <c r="AC39" s="231" t="e">
        <f>+(Centro!F$26/Centro!E$26+MComInt!F$92/MComInt!E$92)/2</f>
        <v>#DIV/0!</v>
      </c>
      <c r="BA39" s="230" t="e">
        <f>+(Centro!J$26/Centro!I$26+GComer!J$92/GComer!I$92)/2</f>
        <v>#DIV/0!</v>
      </c>
      <c r="BB39" s="231" t="e">
        <f>+(Centro!J$26/Centro!I$26+MPemes!$F$92/MPemes!I$92)/2</f>
        <v>#DIV/0!</v>
      </c>
      <c r="BC39" s="231" t="e">
        <f>+(Centro!J$26/Centro!I$26+MComInt!J$92/MComInt!I$92)/2</f>
        <v>#DIV/0!</v>
      </c>
      <c r="BE39" s="354" t="e">
        <f>+(Centro!N$26/Centro!M$26+GComer!N$92/GComer!M$92)/2</f>
        <v>#DIV/0!</v>
      </c>
      <c r="BF39" s="354" t="e">
        <f>+(Centro!N$26/Centro!M$26+MPemes!N$92/MPemes!M$92)/2</f>
        <v>#DIV/0!</v>
      </c>
      <c r="BG39" s="354" t="e">
        <f>+(Centro!N$26/Centro!M$26+MComInt!N$92/MComInt!M$92)/2</f>
        <v>#DIV/0!</v>
      </c>
    </row>
    <row r="40" spans="1:59" ht="24.95" customHeight="1">
      <c r="A40" s="232"/>
      <c r="B40" s="233"/>
      <c r="C40" s="233"/>
      <c r="J40" s="3"/>
      <c r="K40" s="3"/>
      <c r="L40" s="3"/>
      <c r="M40" s="3"/>
      <c r="N40" s="3"/>
      <c r="BE40" s="355"/>
    </row>
    <row r="41" spans="1:59" ht="24.95" customHeight="1">
      <c r="A41" s="232"/>
      <c r="B41" s="233"/>
      <c r="C41" s="233"/>
      <c r="J41" s="3"/>
      <c r="K41" s="3"/>
      <c r="L41" s="3"/>
      <c r="M41" s="3"/>
      <c r="N41" s="3"/>
    </row>
    <row r="42" spans="1:59">
      <c r="J42" s="3"/>
      <c r="K42" s="3"/>
      <c r="L42" s="3"/>
      <c r="M42" s="3"/>
      <c r="N42" s="3"/>
    </row>
    <row r="43" spans="1:59">
      <c r="J43" s="3"/>
      <c r="K43" s="3"/>
      <c r="L43" s="3"/>
      <c r="M43" s="3"/>
      <c r="N43" s="3"/>
    </row>
    <row r="44" spans="1:59">
      <c r="J44" s="3"/>
      <c r="K44" s="3"/>
      <c r="L44" s="3"/>
      <c r="M44" s="3"/>
      <c r="N44" s="3"/>
    </row>
    <row r="45" spans="1:59">
      <c r="J45" s="3"/>
      <c r="K45" s="3"/>
      <c r="L45" s="3"/>
      <c r="M45" s="3"/>
      <c r="N45" s="3"/>
    </row>
    <row r="46" spans="1:59">
      <c r="J46" s="3"/>
      <c r="K46" s="3"/>
      <c r="L46" s="3"/>
      <c r="M46" s="3"/>
      <c r="N46" s="3"/>
    </row>
    <row r="47" spans="1:59">
      <c r="J47" s="3"/>
      <c r="K47" s="3"/>
      <c r="L47" s="3"/>
      <c r="M47" s="3"/>
      <c r="N47" s="3"/>
    </row>
    <row r="48" spans="1:59">
      <c r="J48" s="3"/>
      <c r="K48" s="3"/>
      <c r="L48" s="3"/>
      <c r="M48" s="3"/>
      <c r="N48" s="3"/>
    </row>
    <row r="49" spans="10:14">
      <c r="J49" s="3"/>
      <c r="K49" s="3"/>
      <c r="L49" s="3"/>
      <c r="M49" s="3"/>
      <c r="N49" s="3"/>
    </row>
    <row r="50" spans="10:14">
      <c r="J50" s="3"/>
      <c r="K50" s="3"/>
      <c r="L50" s="3"/>
      <c r="M50" s="3"/>
      <c r="N50" s="3"/>
    </row>
    <row r="51" spans="10:14">
      <c r="J51" s="3"/>
      <c r="K51" s="3"/>
      <c r="L51" s="3"/>
      <c r="M51" s="3"/>
      <c r="N51" s="3"/>
    </row>
    <row r="52" spans="10:14">
      <c r="J52" s="3"/>
      <c r="K52" s="3"/>
      <c r="L52" s="3"/>
      <c r="M52" s="3"/>
      <c r="N52" s="3"/>
    </row>
    <row r="53" spans="10:14">
      <c r="J53" s="3"/>
      <c r="K53" s="3"/>
      <c r="L53" s="3"/>
      <c r="M53" s="3"/>
      <c r="N53" s="3"/>
    </row>
    <row r="54" spans="10:14">
      <c r="J54" s="3"/>
      <c r="K54" s="3"/>
      <c r="L54" s="3"/>
      <c r="M54" s="3"/>
      <c r="N54" s="3"/>
    </row>
    <row r="55" spans="10:14">
      <c r="J55" s="3"/>
      <c r="K55" s="3"/>
      <c r="L55" s="3"/>
      <c r="M55" s="3"/>
      <c r="N55" s="3"/>
    </row>
    <row r="56" spans="10:14">
      <c r="J56" s="3"/>
      <c r="K56" s="3"/>
      <c r="L56" s="3"/>
      <c r="M56" s="3"/>
      <c r="N56" s="3"/>
    </row>
    <row r="57" spans="10:14">
      <c r="J57" s="3"/>
      <c r="K57" s="3"/>
      <c r="L57" s="3"/>
      <c r="M57" s="3"/>
      <c r="N57" s="3"/>
    </row>
    <row r="58" spans="10:14">
      <c r="J58" s="3"/>
      <c r="K58" s="3"/>
      <c r="L58" s="3"/>
      <c r="M58" s="3"/>
      <c r="N58" s="3"/>
    </row>
    <row r="59" spans="10:14">
      <c r="J59" s="3"/>
      <c r="K59" s="3"/>
      <c r="L59" s="3"/>
      <c r="M59" s="3"/>
      <c r="N59" s="3"/>
    </row>
    <row r="60" spans="10:14">
      <c r="J60" s="3"/>
      <c r="K60" s="3"/>
      <c r="L60" s="3"/>
      <c r="M60" s="3"/>
      <c r="N60" s="3"/>
    </row>
  </sheetData>
  <sheetProtection sheet="1" objects="1" scenarios="1"/>
  <autoFilter ref="A5:C41" xr:uid="{00000000-0009-0000-0000-000005000000}"/>
  <mergeCells count="14">
    <mergeCell ref="A37:B37"/>
    <mergeCell ref="A2:C2"/>
    <mergeCell ref="A4:B4"/>
    <mergeCell ref="D4:H4"/>
    <mergeCell ref="D1:E1"/>
    <mergeCell ref="D2:E2"/>
    <mergeCell ref="A1:C1"/>
    <mergeCell ref="P4:T4"/>
    <mergeCell ref="P1:Q1"/>
    <mergeCell ref="P2:Q2"/>
    <mergeCell ref="J4:N4"/>
    <mergeCell ref="A16:B16"/>
    <mergeCell ref="J1:K1"/>
    <mergeCell ref="J2:K2"/>
  </mergeCells>
  <conditionalFormatting sqref="E29">
    <cfRule type="cellIs" dxfId="733" priority="246" operator="equal">
      <formula>"NO OK"</formula>
    </cfRule>
    <cfRule type="cellIs" dxfId="732" priority="245" operator="equal">
      <formula>"PARCIAL"</formula>
    </cfRule>
    <cfRule type="cellIs" dxfId="731" priority="244" operator="equal">
      <formula>"OK"</formula>
    </cfRule>
  </conditionalFormatting>
  <conditionalFormatting sqref="E32">
    <cfRule type="cellIs" dxfId="730" priority="192" operator="equal">
      <formula>"NO OK"</formula>
    </cfRule>
    <cfRule type="cellIs" dxfId="729" priority="191" operator="equal">
      <formula>"PARCIAL"</formula>
    </cfRule>
    <cfRule type="cellIs" dxfId="728" priority="190" operator="equal">
      <formula>"OK"</formula>
    </cfRule>
  </conditionalFormatting>
  <conditionalFormatting sqref="E39:G39">
    <cfRule type="cellIs" dxfId="727" priority="240" operator="equal">
      <formula>"NO OK"</formula>
    </cfRule>
    <cfRule type="cellIs" dxfId="726" priority="239" operator="equal">
      <formula>"PARCIAL"</formula>
    </cfRule>
    <cfRule type="cellIs" dxfId="725" priority="238" operator="equal">
      <formula>"OK"</formula>
    </cfRule>
  </conditionalFormatting>
  <conditionalFormatting sqref="E25:H27">
    <cfRule type="cellIs" dxfId="724" priority="174" operator="equal">
      <formula>"NO OK"</formula>
    </cfRule>
    <cfRule type="cellIs" dxfId="723" priority="173" operator="equal">
      <formula>"PARCIAL"</formula>
    </cfRule>
    <cfRule type="cellIs" dxfId="722" priority="172" operator="equal">
      <formula>"OK"</formula>
    </cfRule>
  </conditionalFormatting>
  <conditionalFormatting sqref="F7:G14">
    <cfRule type="cellIs" dxfId="721" priority="252" operator="equal">
      <formula>"NO OK"</formula>
    </cfRule>
    <cfRule type="cellIs" dxfId="720" priority="250" operator="equal">
      <formula>"OK"</formula>
    </cfRule>
    <cfRule type="cellIs" dxfId="719" priority="251" operator="equal">
      <formula>"PARCIAL"</formula>
    </cfRule>
  </conditionalFormatting>
  <conditionalFormatting sqref="F18:G35">
    <cfRule type="cellIs" dxfId="718" priority="177" operator="equal">
      <formula>"NO OK"</formula>
    </cfRule>
    <cfRule type="cellIs" dxfId="717" priority="176" operator="equal">
      <formula>"PARCIAL"</formula>
    </cfRule>
    <cfRule type="cellIs" dxfId="716" priority="175" operator="equal">
      <formula>"OK"</formula>
    </cfRule>
  </conditionalFormatting>
  <conditionalFormatting sqref="G7:G16 G20:G28 G41:H41">
    <cfRule type="cellIs" dxfId="715" priority="552" operator="equal">
      <formula>"NO OK"</formula>
    </cfRule>
    <cfRule type="cellIs" dxfId="714" priority="550" operator="equal">
      <formula>"OK"</formula>
    </cfRule>
    <cfRule type="cellIs" dxfId="713" priority="551" operator="equal">
      <formula>"PARCIAL"</formula>
    </cfRule>
  </conditionalFormatting>
  <conditionalFormatting sqref="G34:G39">
    <cfRule type="cellIs" dxfId="712" priority="274" operator="equal">
      <formula>"OK"</formula>
    </cfRule>
    <cfRule type="cellIs" dxfId="711" priority="275" operator="equal">
      <formula>"PARCIAL"</formula>
    </cfRule>
    <cfRule type="cellIs" dxfId="710" priority="276" operator="equal">
      <formula>"NO OK"</formula>
    </cfRule>
  </conditionalFormatting>
  <conditionalFormatting sqref="H32">
    <cfRule type="cellIs" dxfId="709" priority="88" operator="equal">
      <formula>"OK"</formula>
    </cfRule>
    <cfRule type="cellIs" dxfId="708" priority="89" operator="equal">
      <formula>"PARCIAL"</formula>
    </cfRule>
    <cfRule type="cellIs" dxfId="707" priority="90" operator="equal">
      <formula>"NO OK"</formula>
    </cfRule>
  </conditionalFormatting>
  <conditionalFormatting sqref="K25:K27">
    <cfRule type="cellIs" dxfId="706" priority="91" operator="equal">
      <formula>"OK"</formula>
    </cfRule>
    <cfRule type="cellIs" dxfId="705" priority="92" operator="equal">
      <formula>"PARCIAL"</formula>
    </cfRule>
    <cfRule type="cellIs" dxfId="704" priority="93" operator="equal">
      <formula>"NO OK"</formula>
    </cfRule>
  </conditionalFormatting>
  <conditionalFormatting sqref="K29">
    <cfRule type="cellIs" dxfId="703" priority="164" operator="equal">
      <formula>"PARCIAL"</formula>
    </cfRule>
    <cfRule type="cellIs" dxfId="702" priority="163" operator="equal">
      <formula>"OK"</formula>
    </cfRule>
    <cfRule type="cellIs" dxfId="701" priority="165" operator="equal">
      <formula>"NO OK"</formula>
    </cfRule>
  </conditionalFormatting>
  <conditionalFormatting sqref="K32">
    <cfRule type="cellIs" dxfId="700" priority="109" operator="equal">
      <formula>"OK"</formula>
    </cfRule>
    <cfRule type="cellIs" dxfId="699" priority="110" operator="equal">
      <formula>"PARCIAL"</formula>
    </cfRule>
    <cfRule type="cellIs" dxfId="698" priority="111" operator="equal">
      <formula>"NO OK"</formula>
    </cfRule>
  </conditionalFormatting>
  <conditionalFormatting sqref="K39:N39">
    <cfRule type="cellIs" dxfId="697" priority="157" operator="equal">
      <formula>"OK"</formula>
    </cfRule>
    <cfRule type="cellIs" dxfId="696" priority="158" operator="equal">
      <formula>"PARCIAL"</formula>
    </cfRule>
    <cfRule type="cellIs" dxfId="695" priority="159" operator="equal">
      <formula>"NO OK"</formula>
    </cfRule>
  </conditionalFormatting>
  <conditionalFormatting sqref="L7:N14">
    <cfRule type="cellIs" dxfId="694" priority="169" operator="equal">
      <formula>"OK"</formula>
    </cfRule>
    <cfRule type="cellIs" dxfId="693" priority="170" operator="equal">
      <formula>"PARCIAL"</formula>
    </cfRule>
    <cfRule type="cellIs" dxfId="692" priority="171" operator="equal">
      <formula>"NO OK"</formula>
    </cfRule>
  </conditionalFormatting>
  <conditionalFormatting sqref="L18:N35">
    <cfRule type="cellIs" dxfId="691" priority="87" operator="equal">
      <formula>"NO OK"</formula>
    </cfRule>
    <cfRule type="cellIs" dxfId="690" priority="86" operator="equal">
      <formula>"PARCIAL"</formula>
    </cfRule>
    <cfRule type="cellIs" dxfId="689" priority="85" operator="equal">
      <formula>"OK"</formula>
    </cfRule>
  </conditionalFormatting>
  <conditionalFormatting sqref="Q25:Q27">
    <cfRule type="cellIs" dxfId="688" priority="9" operator="equal">
      <formula>"NO OK"</formula>
    </cfRule>
    <cfRule type="cellIs" dxfId="687" priority="8" operator="equal">
      <formula>"PARCIAL"</formula>
    </cfRule>
    <cfRule type="cellIs" dxfId="686" priority="7" operator="equal">
      <formula>"OK"</formula>
    </cfRule>
  </conditionalFormatting>
  <conditionalFormatting sqref="Q29">
    <cfRule type="cellIs" dxfId="685" priority="77" operator="equal">
      <formula>"PARCIAL"</formula>
    </cfRule>
    <cfRule type="cellIs" dxfId="684" priority="76" operator="equal">
      <formula>"OK"</formula>
    </cfRule>
    <cfRule type="cellIs" dxfId="683" priority="78" operator="equal">
      <formula>"NO OK"</formula>
    </cfRule>
  </conditionalFormatting>
  <conditionalFormatting sqref="Q32">
    <cfRule type="cellIs" dxfId="682" priority="24" operator="equal">
      <formula>"NO OK"</formula>
    </cfRule>
    <cfRule type="cellIs" dxfId="681" priority="22" operator="equal">
      <formula>"OK"</formula>
    </cfRule>
    <cfRule type="cellIs" dxfId="680" priority="23" operator="equal">
      <formula>"PARCIAL"</formula>
    </cfRule>
  </conditionalFormatting>
  <conditionalFormatting sqref="Q39:T39">
    <cfRule type="cellIs" dxfId="679" priority="72" operator="equal">
      <formula>"NO OK"</formula>
    </cfRule>
    <cfRule type="cellIs" dxfId="678" priority="71" operator="equal">
      <formula>"PARCIAL"</formula>
    </cfRule>
    <cfRule type="cellIs" dxfId="677" priority="70" operator="equal">
      <formula>"OK"</formula>
    </cfRule>
  </conditionalFormatting>
  <conditionalFormatting sqref="R7:T14">
    <cfRule type="cellIs" dxfId="676" priority="84" operator="equal">
      <formula>"NO OK"</formula>
    </cfRule>
    <cfRule type="cellIs" dxfId="675" priority="83" operator="equal">
      <formula>"PARCIAL"</formula>
    </cfRule>
    <cfRule type="cellIs" dxfId="674" priority="82" operator="equal">
      <formula>"OK"</formula>
    </cfRule>
  </conditionalFormatting>
  <conditionalFormatting sqref="R18:T35">
    <cfRule type="cellIs" dxfId="673" priority="1" operator="equal">
      <formula>"OK"</formula>
    </cfRule>
    <cfRule type="cellIs" dxfId="672" priority="3" operator="equal">
      <formula>"NO OK"</formula>
    </cfRule>
    <cfRule type="cellIs" dxfId="671" priority="2" operator="equal">
      <formula>"PARCIAL"</formula>
    </cfRule>
  </conditionalFormatting>
  <pageMargins left="0.70866141732283505" right="0.70866141732283505" top="0.74803149606299202" bottom="0.74803149606299202" header="0.31496062992126" footer="0.31496062992126"/>
  <pageSetup paperSize="9" scale="51"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L74"/>
  <sheetViews>
    <sheetView zoomScaleNormal="100" workbookViewId="0">
      <pane ySplit="6" topLeftCell="A7" activePane="bottomLeft" state="frozen"/>
      <selection pane="bottomLeft" activeCell="G21" sqref="G21"/>
    </sheetView>
  </sheetViews>
  <sheetFormatPr baseColWidth="10" defaultColWidth="11.3984375" defaultRowHeight="15.75"/>
  <cols>
    <col min="1" max="1" width="3.59765625" style="2" customWidth="1"/>
    <col min="2" max="3" width="5.73046875" style="2" customWidth="1"/>
    <col min="4" max="4" width="5.73046875" style="201" customWidth="1"/>
    <col min="5" max="5" width="5.73046875" style="149" bestFit="1" customWidth="1"/>
    <col min="6" max="6" width="64" style="3" customWidth="1"/>
    <col min="7" max="7" width="59" style="3" customWidth="1"/>
    <col min="8" max="8" width="16" style="71" bestFit="1" customWidth="1"/>
    <col min="9" max="9" width="1.3984375" style="71" customWidth="1"/>
    <col min="10" max="10" width="13.73046875" style="2" customWidth="1"/>
    <col min="11" max="11" width="1.73046875" style="2" customWidth="1"/>
    <col min="12" max="12" width="12.3984375" style="2" bestFit="1" customWidth="1"/>
    <col min="13" max="16384" width="11.3984375" style="2"/>
  </cols>
  <sheetData>
    <row r="1" spans="1:12" ht="10.5" customHeight="1" thickBot="1"/>
    <row r="2" spans="1:12" s="1" customFormat="1" ht="29.25" customHeight="1" thickBot="1">
      <c r="A2" s="571" t="s">
        <v>201</v>
      </c>
      <c r="B2" s="572"/>
      <c r="C2" s="572"/>
      <c r="D2" s="572"/>
      <c r="E2" s="572"/>
      <c r="F2" s="572"/>
      <c r="G2" s="572"/>
      <c r="H2" s="573"/>
      <c r="I2" s="64"/>
    </row>
    <row r="3" spans="1:12" ht="11.25" customHeight="1" thickBot="1">
      <c r="A3" s="570"/>
      <c r="B3" s="570"/>
      <c r="C3" s="62"/>
      <c r="D3" s="23"/>
      <c r="E3" s="63"/>
      <c r="F3" s="68"/>
      <c r="G3" s="68"/>
      <c r="H3" s="95"/>
      <c r="I3" s="95"/>
    </row>
    <row r="4" spans="1:12" ht="36.75" customHeight="1" thickBot="1">
      <c r="A4" s="68"/>
      <c r="B4" s="68"/>
      <c r="C4" s="62"/>
      <c r="D4" s="23"/>
      <c r="E4" s="63"/>
      <c r="F4" s="68"/>
      <c r="G4" s="68"/>
      <c r="H4" s="574" t="s">
        <v>292</v>
      </c>
      <c r="I4" s="575"/>
      <c r="J4" s="575"/>
      <c r="K4" s="575"/>
      <c r="L4" s="576"/>
    </row>
    <row r="5" spans="1:12" ht="36.75" customHeight="1">
      <c r="A5" s="79"/>
      <c r="B5" s="5"/>
      <c r="C5" s="4"/>
      <c r="D5" s="50"/>
      <c r="E5" s="5" t="str">
        <f>+Resumo!A5</f>
        <v>Cod</v>
      </c>
      <c r="F5" s="5" t="str">
        <f>+Resumo!B5</f>
        <v>Denominación Indicador</v>
      </c>
      <c r="G5" s="5" t="str">
        <f>+Resumo!C5</f>
        <v>Denominación</v>
      </c>
      <c r="H5" s="362" t="str">
        <f>+Centro!E4</f>
        <v>Curso X</v>
      </c>
      <c r="I5" s="68">
        <f>+Centro!F4</f>
        <v>0</v>
      </c>
      <c r="J5" s="362" t="str">
        <f>+Centro!I4</f>
        <v>Curso X+1</v>
      </c>
      <c r="K5" s="68">
        <f>+Centro!H4</f>
        <v>0</v>
      </c>
      <c r="L5" s="362" t="str">
        <f>+Centro!M4</f>
        <v>Curso X+2</v>
      </c>
    </row>
    <row r="6" spans="1:12" s="77" customFormat="1" ht="38.25" customHeight="1" thickBot="1">
      <c r="A6" s="150" t="s">
        <v>161</v>
      </c>
      <c r="B6" s="151"/>
      <c r="C6" s="151"/>
      <c r="D6" s="151"/>
      <c r="E6" s="151"/>
      <c r="F6" s="151"/>
      <c r="G6" s="151"/>
      <c r="H6" s="363">
        <f>+AVERAGE(H7,H21,H49)</f>
        <v>2.0833333333333332E-2</v>
      </c>
      <c r="I6" s="356"/>
      <c r="J6" s="363">
        <f>+AVERAGE(J7,J21,J49)</f>
        <v>0</v>
      </c>
      <c r="L6" s="363">
        <f>+AVERAGE(L7,L21,L49)</f>
        <v>0</v>
      </c>
    </row>
    <row r="7" spans="1:12" s="44" customFormat="1" ht="24.95" customHeight="1" thickBot="1">
      <c r="A7" s="152"/>
      <c r="B7" s="45" t="s">
        <v>45</v>
      </c>
      <c r="C7" s="46"/>
      <c r="D7" s="51"/>
      <c r="E7" s="86"/>
      <c r="F7" s="46"/>
      <c r="G7" s="46"/>
      <c r="H7" s="364">
        <f>+AVERAGE(H8,H16)</f>
        <v>2.0833333333333332E-2</v>
      </c>
      <c r="I7" s="357"/>
      <c r="J7" s="364">
        <f>+AVERAGE(J8,J16)</f>
        <v>0</v>
      </c>
      <c r="L7" s="364">
        <f>+AVERAGE(L8,L16)</f>
        <v>0</v>
      </c>
    </row>
    <row r="8" spans="1:12" ht="24.95" customHeight="1">
      <c r="B8" s="78"/>
      <c r="C8" s="75" t="s">
        <v>46</v>
      </c>
      <c r="D8" s="76"/>
      <c r="E8" s="81"/>
      <c r="F8" s="76"/>
      <c r="G8" s="76"/>
      <c r="H8" s="365">
        <f>+AVERAGE(H9,H11)</f>
        <v>4.1666666666666664E-2</v>
      </c>
      <c r="I8" s="358"/>
      <c r="J8" s="365">
        <f>+AVERAGE(J9,J11)</f>
        <v>0</v>
      </c>
      <c r="L8" s="365">
        <f>+AVERAGE(L9,L11)</f>
        <v>0</v>
      </c>
    </row>
    <row r="9" spans="1:12" ht="24.95" customHeight="1">
      <c r="B9" s="6"/>
      <c r="C9" s="7"/>
      <c r="D9" s="202" t="s">
        <v>47</v>
      </c>
      <c r="E9" s="153"/>
      <c r="F9" s="72"/>
      <c r="G9" s="72"/>
      <c r="H9" s="366">
        <f>+H10</f>
        <v>0</v>
      </c>
      <c r="I9" s="359"/>
      <c r="J9" s="366">
        <f>+J10</f>
        <v>0</v>
      </c>
      <c r="L9" s="366">
        <f>+L10</f>
        <v>0</v>
      </c>
    </row>
    <row r="10" spans="1:12" ht="24.95" customHeight="1">
      <c r="B10" s="6"/>
      <c r="C10" s="7"/>
      <c r="D10" s="203"/>
      <c r="E10" s="154" t="str">
        <f>+Resumo!A39</f>
        <v>I50</v>
      </c>
      <c r="F10" s="69" t="str">
        <f>+Resumo!B39</f>
        <v xml:space="preserve"> Indicadores do programa estratexico do centro</v>
      </c>
      <c r="G10" s="70" t="str">
        <f>+Resumo!C39</f>
        <v>DE-01: Programación e desenvolvemento estratéxico</v>
      </c>
      <c r="H10" s="367">
        <f>+Resumo!D39</f>
        <v>0</v>
      </c>
      <c r="I10" s="360"/>
      <c r="J10" s="367">
        <f>+Resumo!J39</f>
        <v>0</v>
      </c>
      <c r="L10" s="367">
        <f>+Resumo!P39</f>
        <v>0</v>
      </c>
    </row>
    <row r="11" spans="1:12" ht="24.95" customHeight="1">
      <c r="B11" s="6"/>
      <c r="C11" s="7"/>
      <c r="D11" s="202" t="s">
        <v>48</v>
      </c>
      <c r="E11" s="153"/>
      <c r="F11" s="72"/>
      <c r="G11" s="72"/>
      <c r="H11" s="366">
        <f>+AVERAGE(H12:H15)</f>
        <v>8.3333333333333329E-2</v>
      </c>
      <c r="I11" s="359"/>
      <c r="J11" s="366">
        <f>+AVERAGE(J12:J15)</f>
        <v>0</v>
      </c>
      <c r="L11" s="366">
        <f>+AVERAGE(L12:L15)</f>
        <v>0</v>
      </c>
    </row>
    <row r="12" spans="1:12" ht="24.95" customHeight="1">
      <c r="B12" s="6"/>
      <c r="C12" s="7"/>
      <c r="D12" s="204"/>
      <c r="E12" s="149" t="str">
        <f>+Resumo!A9</f>
        <v>I4</v>
      </c>
      <c r="F12" s="9" t="str">
        <f>+Resumo!B9</f>
        <v>Resultados dos indicadores do SGC</v>
      </c>
      <c r="G12" s="9" t="str">
        <f>+Resumo!C9</f>
        <v>DE-02  Seguimento e Medición;  Este indicador mostra os resultados do conxunto dos indicadores do cadro de mando</v>
      </c>
      <c r="H12" s="368">
        <f>+Resumo!D9</f>
        <v>0.33333333333333331</v>
      </c>
      <c r="I12" s="360"/>
      <c r="J12" s="368">
        <f>+Resumo!J9</f>
        <v>0</v>
      </c>
      <c r="L12" s="368">
        <f>+Resumo!P9</f>
        <v>0</v>
      </c>
    </row>
    <row r="13" spans="1:12" ht="24.95" customHeight="1">
      <c r="B13" s="6"/>
      <c r="C13" s="7"/>
      <c r="D13" s="204"/>
      <c r="E13" s="149" t="str">
        <f>+Resumo!A13</f>
        <v>I10</v>
      </c>
      <c r="F13" s="9" t="str">
        <f>+Resumo!B13</f>
        <v>Indicadores de resultados</v>
      </c>
      <c r="G13" s="9" t="str">
        <f>+Resumo!C13</f>
        <v>DE-02  Seguimento e Medición; 
DE-03 Revisión do sistema pola dirección</v>
      </c>
      <c r="H13" s="368">
        <f>+Resumo!D13</f>
        <v>0</v>
      </c>
      <c r="I13" s="360"/>
      <c r="J13" s="368">
        <f>+Resumo!J13</f>
        <v>0</v>
      </c>
      <c r="L13" s="368">
        <f>+Resumo!P13</f>
        <v>0</v>
      </c>
    </row>
    <row r="14" spans="1:12" ht="24.95" customHeight="1">
      <c r="B14" s="6"/>
      <c r="C14" s="7"/>
      <c r="D14" s="204"/>
      <c r="E14" s="82" t="str">
        <f>+Resumo!A19</f>
        <v>I21</v>
      </c>
      <c r="F14" s="28" t="str">
        <f>+Resumo!B19</f>
        <v>Taxa de abandono  (Egreso)</v>
      </c>
      <c r="G14" s="8" t="str">
        <f>+Resumo!C19</f>
        <v>DE-02  Seguimento e Medición; 
DE-03 Revisión do sistema pola dirección</v>
      </c>
      <c r="H14" s="368">
        <f>+Resumo!D19</f>
        <v>0</v>
      </c>
      <c r="I14" s="360"/>
      <c r="J14" s="368">
        <f>+Resumo!J19</f>
        <v>0</v>
      </c>
      <c r="L14" s="368">
        <f>+Resumo!P19</f>
        <v>0</v>
      </c>
    </row>
    <row r="15" spans="1:12" ht="24.95" customHeight="1">
      <c r="B15" s="6"/>
      <c r="C15" s="15"/>
      <c r="D15" s="203"/>
      <c r="E15" s="83" t="str">
        <f>+Resumo!A20</f>
        <v>I22</v>
      </c>
      <c r="F15" s="28" t="str">
        <f>+Resumo!B20</f>
        <v>Taxa de cambio de estudo</v>
      </c>
      <c r="G15" s="8" t="str">
        <f>+Resumo!C20</f>
        <v>DE-02  Seguimento e Medición; 
DE-03 Revisión do sistema pola dirección</v>
      </c>
      <c r="H15" s="367">
        <f>+Resumo!D20</f>
        <v>0</v>
      </c>
      <c r="I15" s="360"/>
      <c r="J15" s="367">
        <f>+Resumo!J20</f>
        <v>0</v>
      </c>
      <c r="L15" s="367">
        <f>+Resumo!P20</f>
        <v>0</v>
      </c>
    </row>
    <row r="16" spans="1:12" ht="24.95" customHeight="1">
      <c r="B16" s="6"/>
      <c r="C16" s="73" t="s">
        <v>52</v>
      </c>
      <c r="D16" s="74"/>
      <c r="E16" s="84"/>
      <c r="F16" s="74"/>
      <c r="G16" s="74"/>
      <c r="H16" s="369">
        <f>+AVERAGE(H17,H19)</f>
        <v>0</v>
      </c>
      <c r="I16" s="358"/>
      <c r="J16" s="369">
        <f>+AVERAGE(J17,J19)</f>
        <v>0</v>
      </c>
      <c r="L16" s="369">
        <f>+AVERAGE(L17,L19)</f>
        <v>0</v>
      </c>
    </row>
    <row r="17" spans="2:12" ht="24.95" customHeight="1">
      <c r="B17" s="6"/>
      <c r="C17" s="7"/>
      <c r="D17" s="202" t="s">
        <v>53</v>
      </c>
      <c r="E17" s="153"/>
      <c r="F17" s="72"/>
      <c r="G17" s="72"/>
      <c r="H17" s="366">
        <f>+H18</f>
        <v>0</v>
      </c>
      <c r="I17" s="359"/>
      <c r="J17" s="366">
        <f>+J18</f>
        <v>0</v>
      </c>
      <c r="L17" s="366">
        <f>+L18</f>
        <v>0</v>
      </c>
    </row>
    <row r="18" spans="2:12" ht="24.95" customHeight="1">
      <c r="B18" s="6"/>
      <c r="C18" s="7"/>
      <c r="D18" s="203"/>
      <c r="E18" s="154" t="str">
        <f>+Resumo!A25</f>
        <v>I27</v>
      </c>
      <c r="F18" s="8" t="str">
        <f>+Resumo!B25</f>
        <v xml:space="preserve">Nº Queixas recibidas </v>
      </c>
      <c r="G18" s="8" t="str">
        <f>+Resumo!C25</f>
        <v>MC-02: Xestión das queixas, suxestións e parabéns</v>
      </c>
      <c r="H18" s="368">
        <f>+Resumo!D25</f>
        <v>0</v>
      </c>
      <c r="I18" s="360"/>
      <c r="J18" s="368">
        <f>+Resumo!J25</f>
        <v>0</v>
      </c>
      <c r="L18" s="368">
        <f>+Resumo!P25</f>
        <v>0</v>
      </c>
    </row>
    <row r="19" spans="2:12" ht="24.95" customHeight="1">
      <c r="B19" s="6"/>
      <c r="C19" s="7"/>
      <c r="D19" s="202" t="s">
        <v>54</v>
      </c>
      <c r="E19" s="153"/>
      <c r="F19" s="72"/>
      <c r="G19" s="72"/>
      <c r="H19" s="366">
        <f>+H20</f>
        <v>0</v>
      </c>
      <c r="I19" s="359"/>
      <c r="J19" s="366">
        <f>+J20</f>
        <v>0</v>
      </c>
      <c r="L19" s="366">
        <f>+L20</f>
        <v>0</v>
      </c>
    </row>
    <row r="20" spans="2:12" ht="24.95" customHeight="1" thickBot="1">
      <c r="B20" s="11"/>
      <c r="C20" s="12"/>
      <c r="D20" s="205"/>
      <c r="E20" s="85" t="str">
        <f>+Resumo!A18</f>
        <v>I20</v>
      </c>
      <c r="F20" s="17" t="str">
        <f>+Resumo!B18</f>
        <v>Índice das enquisas de satisfacción coas titulacións</v>
      </c>
      <c r="G20" s="17" t="str">
        <f>+Resumo!C18</f>
        <v>MC-05 Medición satisfacción</v>
      </c>
      <c r="H20" s="370">
        <f>+Resumo!D18</f>
        <v>0</v>
      </c>
      <c r="I20" s="360"/>
      <c r="J20" s="370">
        <f>+Resumo!J18</f>
        <v>0</v>
      </c>
      <c r="L20" s="370">
        <f>+Resumo!P18</f>
        <v>0</v>
      </c>
    </row>
    <row r="21" spans="2:12" ht="24.95" customHeight="1" thickBot="1">
      <c r="B21" s="45" t="s">
        <v>55</v>
      </c>
      <c r="C21" s="46"/>
      <c r="D21" s="51"/>
      <c r="E21" s="86"/>
      <c r="F21" s="46"/>
      <c r="G21" s="46"/>
      <c r="H21" s="364">
        <f>+AVERAGE(H29,H22,H42,H45)</f>
        <v>4.1666666666666664E-2</v>
      </c>
      <c r="I21" s="357"/>
      <c r="J21" s="364">
        <f>+AVERAGE(J29,J22,J42,J45)</f>
        <v>0</v>
      </c>
      <c r="L21" s="364">
        <f>+AVERAGE(L29,L22,L42,L45)</f>
        <v>0</v>
      </c>
    </row>
    <row r="22" spans="2:12" ht="24.95" customHeight="1">
      <c r="B22" s="13"/>
      <c r="C22" s="75" t="s">
        <v>56</v>
      </c>
      <c r="D22" s="76"/>
      <c r="E22" s="81"/>
      <c r="F22" s="76"/>
      <c r="G22" s="76"/>
      <c r="H22" s="365">
        <f>+AVERAGE(H23,H25)</f>
        <v>0</v>
      </c>
      <c r="I22" s="358"/>
      <c r="J22" s="365">
        <f>+AVERAGE(J23,J25)</f>
        <v>0</v>
      </c>
      <c r="L22" s="365">
        <f>+AVERAGE(L23,L25)</f>
        <v>0</v>
      </c>
    </row>
    <row r="23" spans="2:12" ht="24.95" customHeight="1">
      <c r="B23" s="14"/>
      <c r="C23" s="7"/>
      <c r="D23" s="202" t="s">
        <v>57</v>
      </c>
      <c r="E23" s="153"/>
      <c r="F23" s="72"/>
      <c r="G23" s="72"/>
      <c r="H23" s="366">
        <f>+H24</f>
        <v>0</v>
      </c>
      <c r="I23" s="359"/>
      <c r="J23" s="366">
        <f>+J24</f>
        <v>0</v>
      </c>
      <c r="L23" s="366">
        <f>+L24</f>
        <v>0</v>
      </c>
    </row>
    <row r="24" spans="2:12" ht="24.95" customHeight="1">
      <c r="B24" s="14"/>
      <c r="C24" s="7"/>
      <c r="D24" s="203"/>
      <c r="E24" s="82" t="str">
        <f>+Resumo!A26</f>
        <v>I28</v>
      </c>
      <c r="F24" s="8" t="str">
        <f>+Resumo!B26</f>
        <v>% de Titulacións que renovaron a súa acreditación</v>
      </c>
      <c r="G24" s="8" t="str">
        <f>+Resumo!C26</f>
        <v>DO-0101: Deseño, verificación, modificación e acreditación das titulacións oficiais</v>
      </c>
      <c r="H24" s="371">
        <f>+Resumo!D26</f>
        <v>0</v>
      </c>
      <c r="I24" s="361"/>
      <c r="J24" s="371">
        <f>+Resumo!J26</f>
        <v>0</v>
      </c>
      <c r="L24" s="371">
        <f>+Resumo!P26</f>
        <v>0</v>
      </c>
    </row>
    <row r="25" spans="2:12" ht="24.95" customHeight="1">
      <c r="B25" s="14"/>
      <c r="C25" s="7"/>
      <c r="D25" s="202" t="s">
        <v>58</v>
      </c>
      <c r="E25" s="153"/>
      <c r="F25" s="72"/>
      <c r="G25" s="72"/>
      <c r="H25" s="366">
        <f>+H26</f>
        <v>0</v>
      </c>
      <c r="I25" s="359"/>
      <c r="J25" s="366">
        <f>+J26</f>
        <v>0</v>
      </c>
      <c r="L25" s="366">
        <f>+L26</f>
        <v>0</v>
      </c>
    </row>
    <row r="26" spans="2:12" ht="24.95" customHeight="1">
      <c r="B26" s="14"/>
      <c r="C26" s="7"/>
      <c r="D26" s="204"/>
      <c r="E26" s="82" t="str">
        <f>+Resumo!A27</f>
        <v>I30</v>
      </c>
      <c r="F26" s="10" t="str">
        <f>+Resumo!B27</f>
        <v>% Titulacións con avaliación favorable en Seguimento</v>
      </c>
      <c r="G26" s="10" t="str">
        <f>+Resumo!C27</f>
        <v>DO-0102: Seguimento e mellora das titulacións</v>
      </c>
      <c r="H26" s="368">
        <f>+Resumo!D27</f>
        <v>0</v>
      </c>
      <c r="I26" s="360"/>
      <c r="J26" s="368">
        <f>+Resumo!J27</f>
        <v>0</v>
      </c>
      <c r="L26" s="368">
        <f>+Resumo!P27</f>
        <v>0</v>
      </c>
    </row>
    <row r="27" spans="2:12" ht="24.95" customHeight="1">
      <c r="B27" s="14"/>
      <c r="C27" s="7"/>
      <c r="D27" s="202" t="s">
        <v>59</v>
      </c>
      <c r="E27" s="153"/>
      <c r="F27" s="72"/>
      <c r="G27" s="72"/>
      <c r="H27" s="366" t="s">
        <v>185</v>
      </c>
      <c r="I27" s="359"/>
      <c r="J27" s="366" t="s">
        <v>185</v>
      </c>
      <c r="L27" s="366" t="s">
        <v>185</v>
      </c>
    </row>
    <row r="28" spans="2:12" ht="24.95" customHeight="1">
      <c r="B28" s="14"/>
      <c r="C28" s="7"/>
      <c r="D28" s="203"/>
      <c r="E28" s="83" t="s">
        <v>113</v>
      </c>
      <c r="F28" s="8" t="s">
        <v>343</v>
      </c>
      <c r="G28" s="8" t="s">
        <v>30</v>
      </c>
      <c r="H28" s="367" t="s">
        <v>185</v>
      </c>
      <c r="I28" s="360"/>
      <c r="J28" s="367" t="s">
        <v>185</v>
      </c>
      <c r="L28" s="367" t="s">
        <v>185</v>
      </c>
    </row>
    <row r="29" spans="2:12" ht="24.95" customHeight="1">
      <c r="B29" s="14"/>
      <c r="C29" s="73" t="s">
        <v>60</v>
      </c>
      <c r="D29" s="74"/>
      <c r="E29" s="84"/>
      <c r="F29" s="74"/>
      <c r="G29" s="74"/>
      <c r="H29" s="369">
        <f>+AVERAGE(H30,H32,H34,H37,H40)</f>
        <v>0</v>
      </c>
      <c r="I29" s="358"/>
      <c r="J29" s="369">
        <f>+AVERAGE(J30,J32,J34,J37,J40)</f>
        <v>0</v>
      </c>
      <c r="L29" s="369">
        <f>+AVERAGE(L30,L32,L34,L37,L40)</f>
        <v>0</v>
      </c>
    </row>
    <row r="30" spans="2:12" ht="24.95" customHeight="1">
      <c r="B30" s="14"/>
      <c r="C30" s="7"/>
      <c r="D30" s="202" t="s">
        <v>61</v>
      </c>
      <c r="E30" s="153"/>
      <c r="F30" s="72"/>
      <c r="G30" s="72"/>
      <c r="H30" s="366">
        <f>+H31</f>
        <v>0</v>
      </c>
      <c r="I30" s="359"/>
      <c r="J30" s="366">
        <f>+J31</f>
        <v>0</v>
      </c>
      <c r="L30" s="366">
        <f>+L31</f>
        <v>0</v>
      </c>
    </row>
    <row r="31" spans="2:12" ht="24.95" customHeight="1">
      <c r="B31" s="14"/>
      <c r="C31" s="7"/>
      <c r="D31" s="203"/>
      <c r="E31" s="83" t="str">
        <f>+Resumo!A35</f>
        <v>I44</v>
      </c>
      <c r="F31" s="10" t="str">
        <f>+Resumo!B35</f>
        <v>Índice de satisfacción coa organización e o desenvolvemento</v>
      </c>
      <c r="G31" s="10" t="str">
        <f>+Resumo!C35</f>
        <v>DO-0201 Planificación e desenvolvemento da ensinanza</v>
      </c>
      <c r="H31" s="368">
        <f>+Resumo!D35</f>
        <v>0</v>
      </c>
      <c r="I31" s="360"/>
      <c r="J31" s="368">
        <f>+Resumo!J35</f>
        <v>0</v>
      </c>
      <c r="L31" s="368">
        <f>+Resumo!P35</f>
        <v>0</v>
      </c>
    </row>
    <row r="32" spans="2:12" ht="24.95" customHeight="1">
      <c r="B32" s="14"/>
      <c r="C32" s="7"/>
      <c r="D32" s="202" t="s">
        <v>63</v>
      </c>
      <c r="E32" s="153"/>
      <c r="F32" s="72"/>
      <c r="G32" s="72"/>
      <c r="H32" s="366">
        <f>+H33</f>
        <v>0</v>
      </c>
      <c r="I32" s="359"/>
      <c r="J32" s="366">
        <f>+J33</f>
        <v>0</v>
      </c>
      <c r="L32" s="366">
        <f>+L33</f>
        <v>0</v>
      </c>
    </row>
    <row r="33" spans="2:12" ht="24.95" customHeight="1">
      <c r="B33" s="14"/>
      <c r="C33" s="7"/>
      <c r="D33" s="204"/>
      <c r="E33" s="82" t="str">
        <f>+Resumo!A28</f>
        <v>I35</v>
      </c>
      <c r="F33" s="10" t="str">
        <f>+Resumo!B28</f>
        <v xml:space="preserve">Nota media do acceso </v>
      </c>
      <c r="G33" s="10" t="str">
        <f>+Resumo!C28</f>
        <v>DO-0202 Promoción das titulacións</v>
      </c>
      <c r="H33" s="368">
        <f>+Resumo!D28</f>
        <v>0</v>
      </c>
      <c r="I33" s="360"/>
      <c r="J33" s="368">
        <f>+Resumo!J28</f>
        <v>0</v>
      </c>
      <c r="L33" s="368">
        <f>+Resumo!P28</f>
        <v>0</v>
      </c>
    </row>
    <row r="34" spans="2:12" ht="24.95" customHeight="1">
      <c r="B34" s="14"/>
      <c r="C34" s="7"/>
      <c r="D34" s="202" t="s">
        <v>64</v>
      </c>
      <c r="E34" s="153"/>
      <c r="F34" s="72"/>
      <c r="G34" s="72"/>
      <c r="H34" s="366">
        <f>+AVERAGE(H35:H36)</f>
        <v>0</v>
      </c>
      <c r="I34" s="359"/>
      <c r="J34" s="366">
        <f>+AVERAGE(J35:J36)</f>
        <v>0</v>
      </c>
      <c r="L34" s="366">
        <f>+AVERAGE(L35:L36)</f>
        <v>0</v>
      </c>
    </row>
    <row r="35" spans="2:12" ht="24.95" customHeight="1">
      <c r="B35" s="14"/>
      <c r="C35" s="7"/>
      <c r="D35" s="204"/>
      <c r="E35" s="82" t="str">
        <f>+Resumo!A22</f>
        <v>I24</v>
      </c>
      <c r="F35" s="10" t="str">
        <f>+Resumo!B22</f>
        <v>Índice de satisfacción coa orientación recibida no centro</v>
      </c>
      <c r="G35" s="10" t="str">
        <f>+Resumo!C22</f>
        <v>DO-0203: Orientación do estudantado e atención ás NEAE</v>
      </c>
      <c r="H35" s="368">
        <f>+Resumo!D22</f>
        <v>0</v>
      </c>
      <c r="I35" s="360"/>
      <c r="J35" s="368">
        <f>+Resumo!J22</f>
        <v>0</v>
      </c>
      <c r="L35" s="368">
        <f>+Resumo!P22</f>
        <v>0</v>
      </c>
    </row>
    <row r="36" spans="2:12" ht="24.95" customHeight="1">
      <c r="B36" s="14"/>
      <c r="C36" s="7"/>
      <c r="D36" s="204"/>
      <c r="E36" s="82" t="str">
        <f>+Resumo!A29</f>
        <v>I37</v>
      </c>
      <c r="F36" s="10" t="str">
        <f>+Resumo!B29</f>
        <v>Grao de Satisfacción do estudantado co PAT</v>
      </c>
      <c r="G36" s="10" t="str">
        <f>+Resumo!C29</f>
        <v>DO-0203: Orientación do estudantado e atención ás NEAE</v>
      </c>
      <c r="H36" s="368">
        <f>+Resumo!D29</f>
        <v>0</v>
      </c>
      <c r="I36" s="360"/>
      <c r="J36" s="368">
        <f>+Resumo!J29</f>
        <v>0</v>
      </c>
      <c r="L36" s="368">
        <f>+Resumo!P29</f>
        <v>0</v>
      </c>
    </row>
    <row r="37" spans="2:12" ht="24.95" customHeight="1">
      <c r="B37" s="14"/>
      <c r="C37" s="7"/>
      <c r="D37" s="202" t="s">
        <v>65</v>
      </c>
      <c r="E37" s="153"/>
      <c r="F37" s="72"/>
      <c r="G37" s="72"/>
      <c r="H37" s="366">
        <f>+AVERAGE(H38:H39)</f>
        <v>0</v>
      </c>
      <c r="I37" s="359"/>
      <c r="J37" s="366">
        <f>+AVERAGE(J38:J39)</f>
        <v>0</v>
      </c>
      <c r="L37" s="366">
        <f>+AVERAGE(L38:L39)</f>
        <v>0</v>
      </c>
    </row>
    <row r="38" spans="2:12" ht="24.95" customHeight="1">
      <c r="B38" s="14"/>
      <c r="C38" s="7"/>
      <c r="D38" s="204"/>
      <c r="E38" s="82" t="str">
        <f>+Resumo!A23</f>
        <v>I25</v>
      </c>
      <c r="F38" s="10" t="str">
        <f>+Resumo!B23</f>
        <v>% Alumnado en prácticas académicas</v>
      </c>
      <c r="G38" s="10" t="str">
        <f>+Resumo!C23</f>
        <v>DO-0204: Xestión das prácticas académicas</v>
      </c>
      <c r="H38" s="368">
        <f>+Resumo!D23</f>
        <v>0</v>
      </c>
      <c r="I38" s="360"/>
      <c r="J38" s="368">
        <f>+Resumo!J23</f>
        <v>0</v>
      </c>
      <c r="L38" s="368">
        <f>+Resumo!P23</f>
        <v>0</v>
      </c>
    </row>
    <row r="39" spans="2:12" ht="24.95" customHeight="1">
      <c r="B39" s="14"/>
      <c r="C39" s="7"/>
      <c r="D39" s="203"/>
      <c r="E39" s="82" t="str">
        <f>+Resumo!A30</f>
        <v>I38</v>
      </c>
      <c r="F39" s="10" t="str">
        <f>+Resumo!B30</f>
        <v xml:space="preserve">Grao de satisfacción das Persoas Tituladas coas Prácticas </v>
      </c>
      <c r="G39" s="10" t="str">
        <f>+Resumo!C30</f>
        <v>DO-0204: Xestión das prácticas académicas</v>
      </c>
      <c r="H39" s="368">
        <f>+Resumo!D30</f>
        <v>0</v>
      </c>
      <c r="I39" s="360"/>
      <c r="J39" s="368">
        <f>+Resumo!J30</f>
        <v>0</v>
      </c>
      <c r="L39" s="368">
        <f>+Resumo!P30</f>
        <v>0</v>
      </c>
    </row>
    <row r="40" spans="2:12" ht="24.95" customHeight="1">
      <c r="B40" s="14"/>
      <c r="C40" s="7"/>
      <c r="D40" s="202" t="s">
        <v>66</v>
      </c>
      <c r="E40" s="153"/>
      <c r="F40" s="72"/>
      <c r="G40" s="72"/>
      <c r="H40" s="366">
        <f>+H41</f>
        <v>0</v>
      </c>
      <c r="I40" s="359"/>
      <c r="J40" s="366">
        <f>+J41</f>
        <v>0</v>
      </c>
      <c r="L40" s="366">
        <f>+L41</f>
        <v>0</v>
      </c>
    </row>
    <row r="41" spans="2:12" ht="24.95" customHeight="1">
      <c r="B41" s="14"/>
      <c r="C41" s="15"/>
      <c r="D41" s="203"/>
      <c r="E41" s="154" t="str">
        <f>+Resumo!A8</f>
        <v>I3</v>
      </c>
      <c r="F41" s="29" t="str">
        <f>+Resumo!B8</f>
        <v>Indicadores de mobilidade do estudantado</v>
      </c>
      <c r="G41" s="29" t="str">
        <f>+Resumo!C8</f>
        <v>DO-0205: Xestión da mobilidade</v>
      </c>
      <c r="H41" s="367">
        <f>+Resumo!D8</f>
        <v>0</v>
      </c>
      <c r="I41" s="360"/>
      <c r="J41" s="367">
        <f>+Resumo!J8</f>
        <v>0</v>
      </c>
      <c r="L41" s="367">
        <f>+Resumo!P8</f>
        <v>0</v>
      </c>
    </row>
    <row r="42" spans="2:12" ht="24.95" customHeight="1">
      <c r="B42" s="14"/>
      <c r="C42" s="73" t="s">
        <v>67</v>
      </c>
      <c r="D42" s="74"/>
      <c r="E42" s="84"/>
      <c r="F42" s="74"/>
      <c r="G42" s="74"/>
      <c r="H42" s="369">
        <f>+H43</f>
        <v>0</v>
      </c>
      <c r="I42" s="358"/>
      <c r="J42" s="369">
        <f>+J43</f>
        <v>0</v>
      </c>
      <c r="L42" s="369">
        <f>+L43</f>
        <v>0</v>
      </c>
    </row>
    <row r="43" spans="2:12" ht="24.95" customHeight="1">
      <c r="B43" s="14"/>
      <c r="C43" s="7"/>
      <c r="D43" s="202" t="s">
        <v>68</v>
      </c>
      <c r="E43" s="153"/>
      <c r="F43" s="72"/>
      <c r="G43" s="72"/>
      <c r="H43" s="366">
        <f>+H44</f>
        <v>0</v>
      </c>
      <c r="I43" s="359"/>
      <c r="J43" s="366">
        <f>+J44</f>
        <v>0</v>
      </c>
      <c r="L43" s="366">
        <f>+L44</f>
        <v>0</v>
      </c>
    </row>
    <row r="44" spans="2:12" ht="24.95" customHeight="1">
      <c r="B44" s="14"/>
      <c r="C44" s="15"/>
      <c r="D44" s="203"/>
      <c r="E44" s="83" t="str">
        <f>+Resumo!A24</f>
        <v>I26</v>
      </c>
      <c r="F44" s="8" t="str">
        <f>+Resumo!B24</f>
        <v>Índice de satisfacción coa promoción da titulación e a información pública na web</v>
      </c>
      <c r="G44" s="8" t="str">
        <f>+Resumo!C24</f>
        <v>DO-0301 Información Pública</v>
      </c>
      <c r="H44" s="367">
        <f>+Resumo!D24</f>
        <v>0</v>
      </c>
      <c r="I44" s="360"/>
      <c r="J44" s="367">
        <f>+Resumo!J24</f>
        <v>0</v>
      </c>
      <c r="L44" s="367">
        <f>+Resumo!P24</f>
        <v>0</v>
      </c>
    </row>
    <row r="45" spans="2:12" ht="24.95" customHeight="1">
      <c r="B45" s="14"/>
      <c r="C45" s="73" t="s">
        <v>69</v>
      </c>
      <c r="D45" s="74"/>
      <c r="E45" s="84"/>
      <c r="F45" s="74"/>
      <c r="G45" s="74"/>
      <c r="H45" s="369">
        <f>+H46</f>
        <v>0.16666666666666666</v>
      </c>
      <c r="I45" s="358"/>
      <c r="J45" s="369">
        <f>+J46</f>
        <v>0</v>
      </c>
      <c r="L45" s="369">
        <f>+L46</f>
        <v>0</v>
      </c>
    </row>
    <row r="46" spans="2:12" ht="24.95" customHeight="1">
      <c r="B46" s="14"/>
      <c r="C46" s="7"/>
      <c r="D46" s="202" t="s">
        <v>385</v>
      </c>
      <c r="E46" s="153"/>
      <c r="F46" s="72"/>
      <c r="G46" s="72"/>
      <c r="H46" s="366">
        <f>+AVERAGE(H47:H48)</f>
        <v>0.16666666666666666</v>
      </c>
      <c r="I46" s="359"/>
      <c r="J46" s="366">
        <f>+AVERAGE(J47:J48)</f>
        <v>0</v>
      </c>
      <c r="L46" s="366">
        <f>+AVERAGE(L47:L48)</f>
        <v>0</v>
      </c>
    </row>
    <row r="47" spans="2:12" ht="24.95" customHeight="1">
      <c r="B47" s="14"/>
      <c r="C47" s="7"/>
      <c r="D47" s="204"/>
      <c r="E47" s="82" t="str">
        <f>+Resumo!A7</f>
        <v>I1-I2</v>
      </c>
      <c r="F47" s="9" t="str">
        <f>+Resumo!B7</f>
        <v>Nº Estudantes de novo ingreso (Grao e Máster)</v>
      </c>
      <c r="G47" s="9" t="str">
        <f>+Resumo!C7</f>
        <v>AC-01: Acceso, evolución e Expedición de Titulos Oficiais</v>
      </c>
      <c r="H47" s="368">
        <f>+Resumo!D7</f>
        <v>0</v>
      </c>
      <c r="I47" s="360"/>
      <c r="J47" s="368">
        <f>+Resumo!J7</f>
        <v>0</v>
      </c>
      <c r="L47" s="368">
        <f>+Resumo!P7</f>
        <v>0</v>
      </c>
    </row>
    <row r="48" spans="2:12" ht="24.95" customHeight="1" thickBot="1">
      <c r="B48" s="14"/>
      <c r="C48" s="7"/>
      <c r="D48" s="203"/>
      <c r="E48" s="82" t="str">
        <f>+Resumo!A14</f>
        <v>I11</v>
      </c>
      <c r="F48" s="9" t="str">
        <f>+Resumo!B14</f>
        <v>Relación de Oferta / Demanda de prazas</v>
      </c>
      <c r="G48" s="9" t="str">
        <f>+Resumo!C14</f>
        <v>AC-01: Acceso, evolución e Expedición de Titulos Oficiais</v>
      </c>
      <c r="H48" s="368">
        <f>+Resumo!D14</f>
        <v>0.33333333333333331</v>
      </c>
      <c r="I48" s="360"/>
      <c r="J48" s="368">
        <f>+Resumo!J14</f>
        <v>0</v>
      </c>
      <c r="L48" s="368">
        <f>+Resumo!P14</f>
        <v>0</v>
      </c>
    </row>
    <row r="49" spans="1:12" ht="24.95" customHeight="1" thickBot="1">
      <c r="B49" s="45" t="s">
        <v>70</v>
      </c>
      <c r="C49" s="46"/>
      <c r="D49" s="51"/>
      <c r="E49" s="86"/>
      <c r="F49" s="46"/>
      <c r="G49" s="46"/>
      <c r="H49" s="364">
        <f>+AVERAGE(H50,H58,H62)</f>
        <v>0</v>
      </c>
      <c r="I49" s="357"/>
      <c r="J49" s="364">
        <f>+AVERAGE(J50,J58,J62)</f>
        <v>0</v>
      </c>
      <c r="L49" s="364">
        <f>+AVERAGE(L50,L58,L62)</f>
        <v>0</v>
      </c>
    </row>
    <row r="50" spans="1:12" ht="24.95" customHeight="1">
      <c r="B50" s="13"/>
      <c r="C50" s="75" t="s">
        <v>71</v>
      </c>
      <c r="D50" s="76"/>
      <c r="E50" s="81"/>
      <c r="F50" s="76"/>
      <c r="G50" s="76"/>
      <c r="H50" s="365">
        <f>+AVERAGE(H51,H53)</f>
        <v>0</v>
      </c>
      <c r="I50" s="358"/>
      <c r="J50" s="365">
        <f>+AVERAGE(J51,J53)</f>
        <v>0</v>
      </c>
      <c r="L50" s="365">
        <f>+AVERAGE(L51,L53)</f>
        <v>0</v>
      </c>
    </row>
    <row r="51" spans="1:12" ht="24.95" customHeight="1">
      <c r="B51" s="14"/>
      <c r="C51" s="7"/>
      <c r="D51" s="202" t="s">
        <v>73</v>
      </c>
      <c r="E51" s="153"/>
      <c r="F51" s="72"/>
      <c r="G51" s="72"/>
      <c r="H51" s="366">
        <f>+AVERAGE(H52:H52)</f>
        <v>0</v>
      </c>
      <c r="I51" s="359"/>
      <c r="J51" s="366">
        <f>+AVERAGE(J52:J52)</f>
        <v>0</v>
      </c>
      <c r="L51" s="366">
        <f>+AVERAGE(L52:L52)</f>
        <v>0</v>
      </c>
    </row>
    <row r="52" spans="1:12" ht="24.95" customHeight="1">
      <c r="B52" s="14"/>
      <c r="C52" s="7"/>
      <c r="D52" s="204"/>
      <c r="E52" s="82" t="str">
        <f>+Resumo!A31</f>
        <v>I39</v>
      </c>
      <c r="F52" s="10" t="str">
        <f>+Resumo!B31</f>
        <v xml:space="preserve">Grao de satisfacción cos RRHH </v>
      </c>
      <c r="G52" s="10" t="str">
        <f>+Resumo!C31</f>
        <v>PE-01 Xestión do PAS</v>
      </c>
      <c r="H52" s="368">
        <f>+Resumo!D31</f>
        <v>0</v>
      </c>
      <c r="I52" s="360"/>
      <c r="J52" s="368">
        <f>+Resumo!J31</f>
        <v>0</v>
      </c>
      <c r="L52" s="368">
        <f>+Resumo!P31</f>
        <v>0</v>
      </c>
    </row>
    <row r="53" spans="1:12" ht="24.95" customHeight="1">
      <c r="B53" s="14"/>
      <c r="C53" s="7"/>
      <c r="D53" s="202" t="s">
        <v>72</v>
      </c>
      <c r="E53" s="153"/>
      <c r="F53" s="72"/>
      <c r="G53" s="72"/>
      <c r="H53" s="366">
        <f>+AVERAGE(H54:H57)</f>
        <v>0</v>
      </c>
      <c r="I53" s="359"/>
      <c r="J53" s="366">
        <f>+AVERAGE(J54:J57)</f>
        <v>0</v>
      </c>
      <c r="L53" s="366">
        <f>+AVERAGE(L54:L57)</f>
        <v>0</v>
      </c>
    </row>
    <row r="54" spans="1:12" ht="24.95" customHeight="1">
      <c r="B54" s="14"/>
      <c r="C54" s="7"/>
      <c r="D54" s="7"/>
      <c r="E54" s="149" t="str">
        <f>+Resumo!A10</f>
        <v>I5</v>
      </c>
      <c r="F54" s="9" t="str">
        <f>+Resumo!B10</f>
        <v>Indicadores de formación do PDI</v>
      </c>
      <c r="G54" s="9" t="str">
        <f>+Resumo!C10</f>
        <v>PE-02 Xestión de PDI</v>
      </c>
      <c r="H54" s="368">
        <f>+Resumo!D10</f>
        <v>0</v>
      </c>
      <c r="I54" s="360"/>
      <c r="J54" s="368">
        <f>+Resumo!J10</f>
        <v>0</v>
      </c>
      <c r="L54" s="368">
        <f>+Resumo!P10</f>
        <v>0</v>
      </c>
    </row>
    <row r="55" spans="1:12" ht="24.95" customHeight="1">
      <c r="B55" s="14"/>
      <c r="C55" s="7"/>
      <c r="D55" s="7"/>
      <c r="E55" s="149" t="str">
        <f>+Resumo!A11</f>
        <v>I7</v>
      </c>
      <c r="F55" s="9" t="str">
        <f>+Resumo!B11</f>
        <v>% PDI do título avaliado polo programa DOCENTIA e resultados obtidos</v>
      </c>
      <c r="G55" s="9" t="str">
        <f>+Resumo!C11</f>
        <v>PE-02 Xestión de PDI</v>
      </c>
      <c r="H55" s="368">
        <f>+Resumo!D11</f>
        <v>0</v>
      </c>
      <c r="I55" s="360"/>
      <c r="J55" s="368">
        <f>+Resumo!J11</f>
        <v>0</v>
      </c>
      <c r="L55" s="368">
        <f>+Resumo!P11</f>
        <v>0</v>
      </c>
    </row>
    <row r="56" spans="1:12" ht="24.95" customHeight="1">
      <c r="B56" s="14"/>
      <c r="C56" s="7"/>
      <c r="D56" s="7"/>
      <c r="E56" s="149" t="str">
        <f>+Resumo!A12</f>
        <v>I8</v>
      </c>
      <c r="F56" s="9" t="str">
        <f>+Resumo!B12</f>
        <v xml:space="preserve">Indicadores de mobilidade do PDI </v>
      </c>
      <c r="G56" s="9" t="str">
        <f>+Resumo!C12</f>
        <v>PE-02 Xestión de PDI</v>
      </c>
      <c r="H56" s="368">
        <f>+Resumo!D12</f>
        <v>0</v>
      </c>
      <c r="I56" s="360"/>
      <c r="J56" s="368">
        <f>+Resumo!J12</f>
        <v>0</v>
      </c>
      <c r="L56" s="368">
        <f>+Resumo!P12</f>
        <v>0</v>
      </c>
    </row>
    <row r="57" spans="1:12" ht="24.95" customHeight="1">
      <c r="B57" s="14"/>
      <c r="C57" s="15"/>
      <c r="D57" s="15"/>
      <c r="E57" s="83" t="str">
        <f>+Resumo!A34</f>
        <v>I43</v>
      </c>
      <c r="F57" s="8" t="str">
        <f>+Resumo!B34</f>
        <v>Resultados EAD</v>
      </c>
      <c r="G57" s="8" t="str">
        <f>+Resumo!C34</f>
        <v>PE-02 Xestión de PDI</v>
      </c>
      <c r="H57" s="367">
        <f>+Resumo!D34</f>
        <v>0</v>
      </c>
      <c r="I57" s="360"/>
      <c r="J57" s="367">
        <f>+Resumo!J34</f>
        <v>0</v>
      </c>
      <c r="L57" s="367">
        <f>+Resumo!P34</f>
        <v>0</v>
      </c>
    </row>
    <row r="58" spans="1:12" ht="24.95" customHeight="1">
      <c r="B58" s="14"/>
      <c r="C58" s="73" t="s">
        <v>74</v>
      </c>
      <c r="D58" s="74"/>
      <c r="E58" s="84"/>
      <c r="F58" s="74"/>
      <c r="G58" s="74"/>
      <c r="H58" s="369">
        <f>+H59</f>
        <v>0</v>
      </c>
      <c r="I58" s="358"/>
      <c r="J58" s="369">
        <f>+J59</f>
        <v>0</v>
      </c>
      <c r="L58" s="369">
        <f>+L59</f>
        <v>0</v>
      </c>
    </row>
    <row r="59" spans="1:12" ht="24.95" customHeight="1">
      <c r="B59" s="14"/>
      <c r="C59" s="7"/>
      <c r="D59" s="202" t="s">
        <v>160</v>
      </c>
      <c r="E59" s="153"/>
      <c r="F59" s="72"/>
      <c r="G59" s="72"/>
      <c r="H59" s="366">
        <f>+AVERAGE(H60:H61)</f>
        <v>0</v>
      </c>
      <c r="I59" s="359"/>
      <c r="J59" s="366">
        <f>+AVERAGE(J60:J61)</f>
        <v>0</v>
      </c>
      <c r="L59" s="366">
        <f>+AVERAGE(L60:L61)</f>
        <v>0</v>
      </c>
    </row>
    <row r="60" spans="1:12" ht="24.95" customHeight="1">
      <c r="B60" s="14"/>
      <c r="C60" s="7"/>
      <c r="D60" s="204"/>
      <c r="E60" s="149" t="str">
        <f>+Resumo!A32</f>
        <v>I41</v>
      </c>
      <c r="F60" s="10" t="str">
        <f>+Resumo!B32</f>
        <v>% Rexistros en estado completado na aplicación SGIC</v>
      </c>
      <c r="G60" s="10" t="str">
        <f>+Resumo!C32</f>
        <v>XD-01: Control dos documentos e dos rexistros</v>
      </c>
      <c r="H60" s="368">
        <f>+Resumo!D32</f>
        <v>0</v>
      </c>
      <c r="I60" s="360"/>
      <c r="J60" s="368">
        <f>+Resumo!J32</f>
        <v>0</v>
      </c>
      <c r="L60" s="368">
        <f>+Resumo!P32</f>
        <v>0</v>
      </c>
    </row>
    <row r="61" spans="1:12" ht="24.95" customHeight="1">
      <c r="B61" s="14"/>
      <c r="C61" s="7"/>
      <c r="D61" s="204"/>
      <c r="E61" s="149" t="str">
        <f>+Resumo!A33</f>
        <v>I42</v>
      </c>
      <c r="F61" s="10" t="str">
        <f>+Resumo!B33</f>
        <v>% Accións de Mellora finalizadas en prazo</v>
      </c>
      <c r="G61" s="10" t="str">
        <f>+Resumo!C33</f>
        <v>XD-01: Control dos documentos e dos rexistros</v>
      </c>
      <c r="H61" s="368">
        <f>+Resumo!D33</f>
        <v>0</v>
      </c>
      <c r="I61" s="360"/>
      <c r="J61" s="368">
        <f>+Resumo!J33</f>
        <v>0</v>
      </c>
      <c r="L61" s="368">
        <f>+Resumo!P33</f>
        <v>0</v>
      </c>
    </row>
    <row r="62" spans="1:12" ht="24.95" customHeight="1">
      <c r="A62" s="1"/>
      <c r="B62" s="14"/>
      <c r="C62" s="73" t="s">
        <v>75</v>
      </c>
      <c r="D62" s="74"/>
      <c r="E62" s="84"/>
      <c r="F62" s="74"/>
      <c r="G62" s="74"/>
      <c r="H62" s="369">
        <f>+H63</f>
        <v>0</v>
      </c>
      <c r="I62" s="358"/>
      <c r="J62" s="369">
        <f>+J63</f>
        <v>0</v>
      </c>
      <c r="L62" s="369">
        <f>+L63</f>
        <v>0</v>
      </c>
    </row>
    <row r="63" spans="1:12" ht="24.95" customHeight="1">
      <c r="A63" s="18"/>
      <c r="B63" s="14"/>
      <c r="C63" s="7"/>
      <c r="D63" s="202" t="s">
        <v>76</v>
      </c>
      <c r="E63" s="153"/>
      <c r="F63" s="72"/>
      <c r="G63" s="72"/>
      <c r="H63" s="366">
        <f>+H64</f>
        <v>0</v>
      </c>
      <c r="I63" s="359"/>
      <c r="J63" s="366">
        <f>+J64</f>
        <v>0</v>
      </c>
      <c r="L63" s="366">
        <f>+L64</f>
        <v>0</v>
      </c>
    </row>
    <row r="64" spans="1:12" ht="24.95" customHeight="1" thickBot="1">
      <c r="A64" s="18"/>
      <c r="B64" s="16"/>
      <c r="C64" s="12"/>
      <c r="D64" s="205"/>
      <c r="E64" s="85" t="str">
        <f>+Resumo!A21</f>
        <v>I23</v>
      </c>
      <c r="F64" s="17" t="str">
        <f>+Resumo!B21</f>
        <v>Índice de satisfacción cos recursos materiais e servizos</v>
      </c>
      <c r="G64" s="17" t="str">
        <f>+Resumo!C21</f>
        <v>IA-01: Xestión dos recursos materiais e dos servizos</v>
      </c>
      <c r="H64" s="370">
        <f>+Resumo!D21</f>
        <v>0</v>
      </c>
      <c r="I64" s="360"/>
      <c r="J64" s="370">
        <f>+Resumo!J21</f>
        <v>0</v>
      </c>
      <c r="L64" s="370">
        <f>+Resumo!P21</f>
        <v>0</v>
      </c>
    </row>
    <row r="65" ht="24.95" customHeight="1"/>
    <row r="66" ht="24.95" customHeight="1"/>
    <row r="67" ht="24.95" customHeight="1"/>
    <row r="68" ht="24.95" customHeight="1"/>
    <row r="69" ht="24.95" customHeight="1"/>
    <row r="70" ht="24.95" customHeight="1"/>
    <row r="71" ht="24.95" customHeight="1"/>
    <row r="72" ht="24.95" customHeight="1"/>
    <row r="73" ht="24.95" customHeight="1"/>
    <row r="74" ht="24.95" customHeight="1"/>
  </sheetData>
  <sheetProtection sheet="1" objects="1" scenarios="1"/>
  <autoFilter ref="A6:H74" xr:uid="{00000000-0009-0000-0000-000006000000}"/>
  <mergeCells count="3">
    <mergeCell ref="A3:B3"/>
    <mergeCell ref="A2:H2"/>
    <mergeCell ref="H4:L4"/>
  </mergeCells>
  <conditionalFormatting sqref="A6:G6">
    <cfRule type="expression" dxfId="670" priority="205">
      <formula>#REF!&gt;=0.8</formula>
    </cfRule>
    <cfRule type="expression" dxfId="669" priority="204">
      <formula>#REF!=1</formula>
    </cfRule>
    <cfRule type="expression" dxfId="668" priority="203">
      <formula>#REF!=0</formula>
    </cfRule>
    <cfRule type="expression" dxfId="667" priority="202">
      <formula>#REF!&lt;1</formula>
    </cfRule>
  </conditionalFormatting>
  <conditionalFormatting sqref="B7:G7">
    <cfRule type="expression" dxfId="666" priority="207">
      <formula>#REF!&lt;0.8</formula>
    </cfRule>
    <cfRule type="expression" dxfId="665" priority="209">
      <formula>#REF!&gt;=0.8</formula>
    </cfRule>
    <cfRule type="expression" dxfId="664" priority="208">
      <formula>#REF!="Conseguido"</formula>
    </cfRule>
    <cfRule type="expression" dxfId="663" priority="206">
      <formula>#REF!=0</formula>
    </cfRule>
  </conditionalFormatting>
  <conditionalFormatting sqref="B21:G21 B49:G49">
    <cfRule type="expression" dxfId="662" priority="213">
      <formula>#REF!&gt;=0.8</formula>
    </cfRule>
    <cfRule type="expression" dxfId="661" priority="212">
      <formula>#REF!=1</formula>
    </cfRule>
    <cfRule type="expression" dxfId="660" priority="211">
      <formula>#REF!&lt;0.8</formula>
    </cfRule>
    <cfRule type="expression" dxfId="659" priority="210">
      <formula>#REF!=0</formula>
    </cfRule>
  </conditionalFormatting>
  <conditionalFormatting sqref="C8:J8 C16:J16 C22:J22 C29:J29 C42:J42 C45:J45 C50:J50 C58:J58 C62:J62">
    <cfRule type="expression" dxfId="658" priority="162">
      <formula>#REF!&gt;=0.8</formula>
    </cfRule>
    <cfRule type="expression" dxfId="657" priority="161">
      <formula>#REF!="Conseguido"</formula>
    </cfRule>
    <cfRule type="expression" dxfId="656" priority="160">
      <formula>#REF!&lt;0.8</formula>
    </cfRule>
    <cfRule type="expression" dxfId="655" priority="159">
      <formula>#REF!=0</formula>
    </cfRule>
  </conditionalFormatting>
  <conditionalFormatting sqref="H6">
    <cfRule type="expression" dxfId="654" priority="112">
      <formula>H6&lt;0.25</formula>
    </cfRule>
    <cfRule type="expression" dxfId="653" priority="113">
      <formula>H6&lt;0.5</formula>
    </cfRule>
    <cfRule type="expression" dxfId="652" priority="114">
      <formula>H6&lt;0.75</formula>
    </cfRule>
    <cfRule type="expression" dxfId="651" priority="115">
      <formula>H6&lt;10</formula>
    </cfRule>
    <cfRule type="expression" dxfId="650" priority="111">
      <formula>H6=0</formula>
    </cfRule>
  </conditionalFormatting>
  <conditionalFormatting sqref="H7">
    <cfRule type="expression" dxfId="649" priority="94">
      <formula>H7&lt;0.5</formula>
    </cfRule>
    <cfRule type="expression" dxfId="648" priority="93">
      <formula>H7&lt;0.25</formula>
    </cfRule>
    <cfRule type="expression" dxfId="647" priority="92">
      <formula>H7=0</formula>
    </cfRule>
    <cfRule type="expression" dxfId="646" priority="96">
      <formula>H7&lt;10</formula>
    </cfRule>
    <cfRule type="expression" dxfId="645" priority="95">
      <formula>H7&lt;0.75</formula>
    </cfRule>
  </conditionalFormatting>
  <conditionalFormatting sqref="H21">
    <cfRule type="expression" dxfId="644" priority="82">
      <formula>H21&lt;10</formula>
    </cfRule>
    <cfRule type="expression" dxfId="643" priority="79">
      <formula>H21&lt;0.25</formula>
    </cfRule>
    <cfRule type="expression" dxfId="642" priority="78">
      <formula>H21=0</formula>
    </cfRule>
    <cfRule type="expression" dxfId="641" priority="81">
      <formula>H21&lt;0.75</formula>
    </cfRule>
    <cfRule type="expression" dxfId="640" priority="80">
      <formula>H21&lt;0.5</formula>
    </cfRule>
  </conditionalFormatting>
  <conditionalFormatting sqref="H49">
    <cfRule type="expression" dxfId="639" priority="68">
      <formula>H49&lt;10</formula>
    </cfRule>
    <cfRule type="expression" dxfId="638" priority="67">
      <formula>H49&lt;0.75</formula>
    </cfRule>
    <cfRule type="expression" dxfId="637" priority="66">
      <formula>H49&lt;0.5</formula>
    </cfRule>
    <cfRule type="expression" dxfId="636" priority="65">
      <formula>H49&lt;0.25</formula>
    </cfRule>
    <cfRule type="expression" dxfId="635" priority="64">
      <formula>H49=0</formula>
    </cfRule>
  </conditionalFormatting>
  <conditionalFormatting sqref="H10:J10">
    <cfRule type="cellIs" dxfId="634" priority="153" operator="equal">
      <formula>"OK"</formula>
    </cfRule>
    <cfRule type="cellIs" dxfId="633" priority="155" operator="equal">
      <formula>"NO OK"</formula>
    </cfRule>
    <cfRule type="cellIs" dxfId="632" priority="154" operator="equal">
      <formula>"PARCIAL"</formula>
    </cfRule>
  </conditionalFormatting>
  <conditionalFormatting sqref="H12:J15 H52:J52 H54:J57">
    <cfRule type="cellIs" dxfId="631" priority="158" operator="equal">
      <formula>"NO OK"</formula>
    </cfRule>
    <cfRule type="cellIs" dxfId="630" priority="157" operator="equal">
      <formula>"PARCIAL"</formula>
    </cfRule>
    <cfRule type="cellIs" dxfId="629" priority="156" operator="equal">
      <formula>"OK"</formula>
    </cfRule>
  </conditionalFormatting>
  <conditionalFormatting sqref="H18:J18">
    <cfRule type="cellIs" dxfId="628" priority="152" operator="equal">
      <formula>"NO OK"</formula>
    </cfRule>
    <cfRule type="cellIs" dxfId="627" priority="151" operator="equal">
      <formula>"PARCIAL"</formula>
    </cfRule>
    <cfRule type="cellIs" dxfId="626" priority="150" operator="equal">
      <formula>"OK"</formula>
    </cfRule>
  </conditionalFormatting>
  <conditionalFormatting sqref="H20:J20">
    <cfRule type="cellIs" dxfId="625" priority="147" operator="equal">
      <formula>"OK"</formula>
    </cfRule>
    <cfRule type="cellIs" dxfId="624" priority="149" operator="equal">
      <formula>"NO OK"</formula>
    </cfRule>
    <cfRule type="cellIs" dxfId="623" priority="148" operator="equal">
      <formula>"PARCIAL"</formula>
    </cfRule>
  </conditionalFormatting>
  <conditionalFormatting sqref="H24:J24 H26:J26 H28:J28">
    <cfRule type="cellIs" dxfId="622" priority="144" operator="equal">
      <formula>"OK"</formula>
    </cfRule>
    <cfRule type="cellIs" dxfId="621" priority="145" operator="equal">
      <formula>"PARCIAL"</formula>
    </cfRule>
    <cfRule type="cellIs" dxfId="620" priority="146" operator="equal">
      <formula>"NO OK"</formula>
    </cfRule>
  </conditionalFormatting>
  <conditionalFormatting sqref="H31:J31">
    <cfRule type="cellIs" dxfId="619" priority="122" operator="equal">
      <formula>"NO OK"</formula>
    </cfRule>
    <cfRule type="cellIs" dxfId="618" priority="120" operator="equal">
      <formula>"OK"</formula>
    </cfRule>
    <cfRule type="cellIs" dxfId="617" priority="121" operator="equal">
      <formula>"PARCIAL"</formula>
    </cfRule>
  </conditionalFormatting>
  <conditionalFormatting sqref="H33:J33 H35:J36 H41:J41">
    <cfRule type="cellIs" dxfId="616" priority="141" operator="equal">
      <formula>"OK"</formula>
    </cfRule>
    <cfRule type="cellIs" dxfId="615" priority="142" operator="equal">
      <formula>"PARCIAL"</formula>
    </cfRule>
    <cfRule type="cellIs" dxfId="614" priority="143" operator="equal">
      <formula>"NO OK"</formula>
    </cfRule>
  </conditionalFormatting>
  <conditionalFormatting sqref="H38:J39">
    <cfRule type="cellIs" dxfId="613" priority="131" operator="equal">
      <formula>"NO OK"</formula>
    </cfRule>
    <cfRule type="cellIs" dxfId="612" priority="130" operator="equal">
      <formula>"PARCIAL"</formula>
    </cfRule>
    <cfRule type="cellIs" dxfId="611" priority="129" operator="equal">
      <formula>"OK"</formula>
    </cfRule>
  </conditionalFormatting>
  <conditionalFormatting sqref="H44:J44">
    <cfRule type="cellIs" dxfId="610" priority="127" operator="equal">
      <formula>"PARCIAL"</formula>
    </cfRule>
    <cfRule type="cellIs" dxfId="609" priority="126" operator="equal">
      <formula>"OK"</formula>
    </cfRule>
    <cfRule type="cellIs" dxfId="608" priority="128" operator="equal">
      <formula>"NO OK"</formula>
    </cfRule>
  </conditionalFormatting>
  <conditionalFormatting sqref="H47:J48">
    <cfRule type="cellIs" dxfId="607" priority="138" operator="equal">
      <formula>"OK"</formula>
    </cfRule>
    <cfRule type="cellIs" dxfId="606" priority="140" operator="equal">
      <formula>"NO OK"</formula>
    </cfRule>
    <cfRule type="cellIs" dxfId="605" priority="139" operator="equal">
      <formula>"PARCIAL"</formula>
    </cfRule>
  </conditionalFormatting>
  <conditionalFormatting sqref="H60:J61">
    <cfRule type="cellIs" dxfId="604" priority="123" operator="equal">
      <formula>"OK"</formula>
    </cfRule>
    <cfRule type="cellIs" dxfId="603" priority="124" operator="equal">
      <formula>"PARCIAL"</formula>
    </cfRule>
    <cfRule type="cellIs" dxfId="602" priority="125" operator="equal">
      <formula>"NO OK"</formula>
    </cfRule>
  </conditionalFormatting>
  <conditionalFormatting sqref="H64:J64">
    <cfRule type="cellIs" dxfId="601" priority="133" operator="equal">
      <formula>"PARCIAL"</formula>
    </cfRule>
    <cfRule type="cellIs" dxfId="600" priority="134" operator="equal">
      <formula>"NO OK"</formula>
    </cfRule>
    <cfRule type="cellIs" dxfId="599" priority="132" operator="equal">
      <formula>"OK"</formula>
    </cfRule>
  </conditionalFormatting>
  <conditionalFormatting sqref="I6">
    <cfRule type="expression" dxfId="598" priority="119">
      <formula>#REF!&gt;=0.8</formula>
    </cfRule>
    <cfRule type="expression" dxfId="597" priority="118">
      <formula>#REF!=1</formula>
    </cfRule>
    <cfRule type="expression" dxfId="596" priority="116">
      <formula>#REF!&lt;1</formula>
    </cfRule>
    <cfRule type="expression" dxfId="595" priority="117">
      <formula>#REF!=0</formula>
    </cfRule>
  </conditionalFormatting>
  <conditionalFormatting sqref="I7">
    <cfRule type="expression" dxfId="594" priority="105">
      <formula>#REF!&gt;=0.8</formula>
    </cfRule>
    <cfRule type="expression" dxfId="593" priority="104">
      <formula>#REF!="Conseguido"</formula>
    </cfRule>
    <cfRule type="expression" dxfId="592" priority="103">
      <formula>#REF!&lt;0.8</formula>
    </cfRule>
    <cfRule type="expression" dxfId="591" priority="102">
      <formula>#REF!=0</formula>
    </cfRule>
  </conditionalFormatting>
  <conditionalFormatting sqref="I21">
    <cfRule type="expression" dxfId="590" priority="88">
      <formula>#REF!=0</formula>
    </cfRule>
    <cfRule type="expression" dxfId="589" priority="89">
      <formula>#REF!&lt;0.8</formula>
    </cfRule>
    <cfRule type="expression" dxfId="588" priority="90">
      <formula>#REF!="Conseguido"</formula>
    </cfRule>
    <cfRule type="expression" dxfId="587" priority="91">
      <formula>#REF!&gt;=0.8</formula>
    </cfRule>
  </conditionalFormatting>
  <conditionalFormatting sqref="I49">
    <cfRule type="expression" dxfId="586" priority="77">
      <formula>#REF!&gt;=0.8</formula>
    </cfRule>
    <cfRule type="expression" dxfId="585" priority="76">
      <formula>#REF!="Conseguido"</formula>
    </cfRule>
    <cfRule type="expression" dxfId="584" priority="75">
      <formula>#REF!&lt;0.8</formula>
    </cfRule>
    <cfRule type="expression" dxfId="583" priority="74">
      <formula>#REF!=0</formula>
    </cfRule>
  </conditionalFormatting>
  <conditionalFormatting sqref="J6">
    <cfRule type="expression" dxfId="582" priority="108">
      <formula>J6&lt;0.5</formula>
    </cfRule>
    <cfRule type="expression" dxfId="581" priority="107">
      <formula>J6&lt;0.25</formula>
    </cfRule>
    <cfRule type="expression" dxfId="580" priority="110">
      <formula>J6&lt;10</formula>
    </cfRule>
    <cfRule type="expression" dxfId="579" priority="109">
      <formula>J6&lt;0.75</formula>
    </cfRule>
    <cfRule type="expression" dxfId="578" priority="106">
      <formula>J6=0</formula>
    </cfRule>
  </conditionalFormatting>
  <conditionalFormatting sqref="J7">
    <cfRule type="expression" dxfId="577" priority="98">
      <formula>J7&lt;0.25</formula>
    </cfRule>
    <cfRule type="expression" dxfId="576" priority="97">
      <formula>J7=0</formula>
    </cfRule>
    <cfRule type="expression" dxfId="575" priority="99">
      <formula>J7&lt;0.5</formula>
    </cfRule>
    <cfRule type="expression" dxfId="574" priority="100">
      <formula>J7&lt;0.75</formula>
    </cfRule>
    <cfRule type="expression" dxfId="573" priority="101">
      <formula>J7&lt;10</formula>
    </cfRule>
  </conditionalFormatting>
  <conditionalFormatting sqref="J21">
    <cfRule type="expression" dxfId="572" priority="87">
      <formula>J21&lt;10</formula>
    </cfRule>
    <cfRule type="expression" dxfId="571" priority="85">
      <formula>J21&lt;0.5</formula>
    </cfRule>
    <cfRule type="expression" dxfId="570" priority="84">
      <formula>J21&lt;0.25</formula>
    </cfRule>
    <cfRule type="expression" dxfId="569" priority="83">
      <formula>J21=0</formula>
    </cfRule>
    <cfRule type="expression" dxfId="568" priority="86">
      <formula>J21&lt;0.75</formula>
    </cfRule>
  </conditionalFormatting>
  <conditionalFormatting sqref="J49">
    <cfRule type="expression" dxfId="567" priority="72">
      <formula>J49&lt;0.75</formula>
    </cfRule>
    <cfRule type="expression" dxfId="566" priority="71">
      <formula>J49&lt;0.5</formula>
    </cfRule>
    <cfRule type="expression" dxfId="565" priority="70">
      <formula>J49&lt;0.25</formula>
    </cfRule>
    <cfRule type="expression" dxfId="564" priority="69">
      <formula>J49=0</formula>
    </cfRule>
    <cfRule type="expression" dxfId="563" priority="73">
      <formula>J49&lt;10</formula>
    </cfRule>
  </conditionalFormatting>
  <conditionalFormatting sqref="L6">
    <cfRule type="expression" dxfId="562" priority="18">
      <formula>L6&lt;0.5</formula>
    </cfRule>
    <cfRule type="expression" dxfId="561" priority="19">
      <formula>L6&lt;0.75</formula>
    </cfRule>
    <cfRule type="expression" dxfId="560" priority="20">
      <formula>L6&lt;10</formula>
    </cfRule>
    <cfRule type="expression" dxfId="559" priority="17">
      <formula>L6&lt;0.25</formula>
    </cfRule>
    <cfRule type="expression" dxfId="558" priority="16">
      <formula>L6=0</formula>
    </cfRule>
  </conditionalFormatting>
  <conditionalFormatting sqref="L7">
    <cfRule type="expression" dxfId="557" priority="15">
      <formula>L7&lt;10</formula>
    </cfRule>
    <cfRule type="expression" dxfId="556" priority="11">
      <formula>L7=0</formula>
    </cfRule>
    <cfRule type="expression" dxfId="555" priority="14">
      <formula>L7&lt;0.75</formula>
    </cfRule>
    <cfRule type="expression" dxfId="554" priority="13">
      <formula>L7&lt;0.5</formula>
    </cfRule>
    <cfRule type="expression" dxfId="553" priority="12">
      <formula>L7&lt;0.25</formula>
    </cfRule>
  </conditionalFormatting>
  <conditionalFormatting sqref="L8 L16 L22 L29 L42 L45 L50 L58 L62">
    <cfRule type="expression" dxfId="552" priority="63">
      <formula>#REF!&gt;=0.8</formula>
    </cfRule>
    <cfRule type="expression" dxfId="551" priority="62">
      <formula>#REF!="Conseguido"</formula>
    </cfRule>
    <cfRule type="expression" dxfId="550" priority="61">
      <formula>#REF!&lt;0.8</formula>
    </cfRule>
    <cfRule type="expression" dxfId="549" priority="60">
      <formula>#REF!=0</formula>
    </cfRule>
  </conditionalFormatting>
  <conditionalFormatting sqref="L10">
    <cfRule type="cellIs" dxfId="548" priority="56" operator="equal">
      <formula>"NO OK"</formula>
    </cfRule>
    <cfRule type="cellIs" dxfId="547" priority="54" operator="equal">
      <formula>"OK"</formula>
    </cfRule>
    <cfRule type="cellIs" dxfId="546" priority="55" operator="equal">
      <formula>"PARCIAL"</formula>
    </cfRule>
  </conditionalFormatting>
  <conditionalFormatting sqref="L12:L15 L52 L54:L57">
    <cfRule type="cellIs" dxfId="545" priority="59" operator="equal">
      <formula>"NO OK"</formula>
    </cfRule>
    <cfRule type="cellIs" dxfId="544" priority="58" operator="equal">
      <formula>"PARCIAL"</formula>
    </cfRule>
    <cfRule type="cellIs" dxfId="543" priority="57" operator="equal">
      <formula>"OK"</formula>
    </cfRule>
  </conditionalFormatting>
  <conditionalFormatting sqref="L18">
    <cfRule type="cellIs" dxfId="542" priority="53" operator="equal">
      <formula>"NO OK"</formula>
    </cfRule>
    <cfRule type="cellIs" dxfId="541" priority="52" operator="equal">
      <formula>"PARCIAL"</formula>
    </cfRule>
    <cfRule type="cellIs" dxfId="540" priority="51" operator="equal">
      <formula>"OK"</formula>
    </cfRule>
  </conditionalFormatting>
  <conditionalFormatting sqref="L20">
    <cfRule type="cellIs" dxfId="539" priority="50" operator="equal">
      <formula>"NO OK"</formula>
    </cfRule>
    <cfRule type="cellIs" dxfId="538" priority="49" operator="equal">
      <formula>"PARCIAL"</formula>
    </cfRule>
    <cfRule type="cellIs" dxfId="537" priority="48" operator="equal">
      <formula>"OK"</formula>
    </cfRule>
  </conditionalFormatting>
  <conditionalFormatting sqref="L21">
    <cfRule type="expression" dxfId="536" priority="10">
      <formula>L21&lt;10</formula>
    </cfRule>
    <cfRule type="expression" dxfId="535" priority="9">
      <formula>L21&lt;0.75</formula>
    </cfRule>
    <cfRule type="expression" dxfId="534" priority="8">
      <formula>L21&lt;0.5</formula>
    </cfRule>
    <cfRule type="expression" dxfId="533" priority="7">
      <formula>L21&lt;0.25</formula>
    </cfRule>
    <cfRule type="expression" dxfId="532" priority="6">
      <formula>L21=0</formula>
    </cfRule>
  </conditionalFormatting>
  <conditionalFormatting sqref="L24 L26 L28">
    <cfRule type="cellIs" dxfId="531" priority="47" operator="equal">
      <formula>"NO OK"</formula>
    </cfRule>
    <cfRule type="cellIs" dxfId="530" priority="46" operator="equal">
      <formula>"PARCIAL"</formula>
    </cfRule>
    <cfRule type="cellIs" dxfId="529" priority="45" operator="equal">
      <formula>"OK"</formula>
    </cfRule>
  </conditionalFormatting>
  <conditionalFormatting sqref="L31">
    <cfRule type="cellIs" dxfId="528" priority="21" operator="equal">
      <formula>"OK"</formula>
    </cfRule>
    <cfRule type="cellIs" dxfId="527" priority="23" operator="equal">
      <formula>"NO OK"</formula>
    </cfRule>
    <cfRule type="cellIs" dxfId="526" priority="22" operator="equal">
      <formula>"PARCIAL"</formula>
    </cfRule>
  </conditionalFormatting>
  <conditionalFormatting sqref="L33 L35:L36 L41">
    <cfRule type="cellIs" dxfId="525" priority="42" operator="equal">
      <formula>"OK"</formula>
    </cfRule>
    <cfRule type="cellIs" dxfId="524" priority="43" operator="equal">
      <formula>"PARCIAL"</formula>
    </cfRule>
    <cfRule type="cellIs" dxfId="523" priority="44" operator="equal">
      <formula>"NO OK"</formula>
    </cfRule>
  </conditionalFormatting>
  <conditionalFormatting sqref="L38:L39">
    <cfRule type="cellIs" dxfId="522" priority="32" operator="equal">
      <formula>"NO OK"</formula>
    </cfRule>
    <cfRule type="cellIs" dxfId="521" priority="31" operator="equal">
      <formula>"PARCIAL"</formula>
    </cfRule>
    <cfRule type="cellIs" dxfId="520" priority="30" operator="equal">
      <formula>"OK"</formula>
    </cfRule>
  </conditionalFormatting>
  <conditionalFormatting sqref="L44">
    <cfRule type="cellIs" dxfId="519" priority="29" operator="equal">
      <formula>"NO OK"</formula>
    </cfRule>
    <cfRule type="cellIs" dxfId="518" priority="28" operator="equal">
      <formula>"PARCIAL"</formula>
    </cfRule>
    <cfRule type="cellIs" dxfId="517" priority="27" operator="equal">
      <formula>"OK"</formula>
    </cfRule>
  </conditionalFormatting>
  <conditionalFormatting sqref="L47:L48">
    <cfRule type="cellIs" dxfId="516" priority="41" operator="equal">
      <formula>"NO OK"</formula>
    </cfRule>
    <cfRule type="cellIs" dxfId="515" priority="40" operator="equal">
      <formula>"PARCIAL"</formula>
    </cfRule>
    <cfRule type="cellIs" dxfId="514" priority="39" operator="equal">
      <formula>"OK"</formula>
    </cfRule>
  </conditionalFormatting>
  <conditionalFormatting sqref="L49">
    <cfRule type="expression" dxfId="513" priority="5">
      <formula>L49&lt;10</formula>
    </cfRule>
    <cfRule type="expression" dxfId="512" priority="4">
      <formula>L49&lt;0.75</formula>
    </cfRule>
    <cfRule type="expression" dxfId="511" priority="3">
      <formula>L49&lt;0.5</formula>
    </cfRule>
    <cfRule type="expression" dxfId="510" priority="2">
      <formula>L49&lt;0.25</formula>
    </cfRule>
    <cfRule type="expression" dxfId="509" priority="1">
      <formula>L49=0</formula>
    </cfRule>
  </conditionalFormatting>
  <conditionalFormatting sqref="L60:L61">
    <cfRule type="cellIs" dxfId="508" priority="25" operator="equal">
      <formula>"PARCIAL"</formula>
    </cfRule>
    <cfRule type="cellIs" dxfId="507" priority="24" operator="equal">
      <formula>"OK"</formula>
    </cfRule>
    <cfRule type="cellIs" dxfId="506" priority="26" operator="equal">
      <formula>"NO OK"</formula>
    </cfRule>
  </conditionalFormatting>
  <conditionalFormatting sqref="L64">
    <cfRule type="cellIs" dxfId="505" priority="33" operator="equal">
      <formula>"OK"</formula>
    </cfRule>
    <cfRule type="cellIs" dxfId="504" priority="34" operator="equal">
      <formula>"PARCIAL"</formula>
    </cfRule>
    <cfRule type="cellIs" dxfId="503" priority="35" operator="equal">
      <formula>"NO OK"</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B2:BW315"/>
  <sheetViews>
    <sheetView zoomScale="85" zoomScaleNormal="85" workbookViewId="0">
      <pane ySplit="5" topLeftCell="A6" activePane="bottomLeft" state="frozen"/>
      <selection pane="bottomLeft" activeCell="A7" sqref="A7"/>
    </sheetView>
  </sheetViews>
  <sheetFormatPr baseColWidth="10" defaultColWidth="11.3984375" defaultRowHeight="14.25"/>
  <cols>
    <col min="1" max="1" width="3.73046875" style="165" customWidth="1"/>
    <col min="2" max="2" width="14" style="165" bestFit="1" customWidth="1"/>
    <col min="3" max="3" width="26.73046875" style="165" customWidth="1"/>
    <col min="4" max="11" width="6.73046875" style="165" customWidth="1"/>
    <col min="12" max="12" width="11.3984375" style="165"/>
    <col min="13" max="13" width="13.59765625" bestFit="1" customWidth="1"/>
    <col min="14" max="14" width="13.59765625" customWidth="1"/>
    <col min="15" max="15" width="28.3984375" style="165" customWidth="1"/>
    <col min="16" max="16" width="10.86328125" bestFit="1" customWidth="1"/>
    <col min="17" max="17" width="10.6640625"/>
    <col min="18" max="18" width="13.86328125" customWidth="1"/>
    <col min="19" max="19" width="14.73046875" customWidth="1"/>
    <col min="20" max="20" width="18.59765625" customWidth="1"/>
    <col min="21" max="23" width="10.6640625"/>
    <col min="24" max="24" width="14" hidden="1" customWidth="1"/>
    <col min="25" max="25" width="20.1328125" hidden="1" customWidth="1"/>
    <col min="26" max="26" width="0" hidden="1" customWidth="1"/>
    <col min="27" max="27" width="3.73046875" style="165" customWidth="1"/>
    <col min="28" max="28" width="14" style="165" bestFit="1" customWidth="1"/>
    <col min="29" max="29" width="26.73046875" style="165" customWidth="1"/>
    <col min="30" max="37" width="6.73046875" style="165" customWidth="1"/>
    <col min="38" max="38" width="11.3984375" style="165"/>
    <col min="39" max="39" width="13.59765625" bestFit="1" customWidth="1"/>
    <col min="40" max="40" width="13.59765625" customWidth="1"/>
    <col min="41" max="41" width="28.3984375" style="165" customWidth="1"/>
    <col min="42" max="42" width="10.86328125" bestFit="1" customWidth="1"/>
    <col min="43" max="43" width="10.6640625"/>
    <col min="44" max="44" width="13.86328125" customWidth="1"/>
    <col min="45" max="45" width="14.73046875" customWidth="1"/>
    <col min="46" max="46" width="18.59765625" customWidth="1"/>
    <col min="47" max="48" width="10.6640625"/>
    <col min="49" max="52" width="11.3984375" style="165"/>
    <col min="53" max="53" width="3.73046875" style="165" customWidth="1"/>
    <col min="54" max="54" width="14" style="165" bestFit="1" customWidth="1"/>
    <col min="55" max="55" width="26.73046875" style="165" customWidth="1"/>
    <col min="56" max="63" width="6.73046875" style="165" customWidth="1"/>
    <col min="64" max="64" width="11.3984375" style="165"/>
    <col min="65" max="65" width="13.59765625" bestFit="1" customWidth="1"/>
    <col min="66" max="66" width="13.59765625" customWidth="1"/>
    <col min="67" max="67" width="28.3984375" style="165" customWidth="1"/>
    <col min="68" max="68" width="10.86328125" bestFit="1" customWidth="1"/>
    <col min="69" max="69" width="10.6640625"/>
    <col min="70" max="70" width="13.86328125" customWidth="1"/>
    <col min="71" max="71" width="14.73046875" customWidth="1"/>
    <col min="72" max="72" width="18.59765625" customWidth="1"/>
    <col min="73" max="75" width="10.6640625" customWidth="1"/>
    <col min="76" max="16384" width="11.3984375" style="165"/>
  </cols>
  <sheetData>
    <row r="2" spans="2:75" s="159" customFormat="1" ht="30" customHeight="1">
      <c r="B2" s="157" t="s">
        <v>193</v>
      </c>
      <c r="C2" s="158" t="s">
        <v>162</v>
      </c>
      <c r="D2" s="591" t="s">
        <v>7</v>
      </c>
      <c r="E2" s="591"/>
      <c r="F2" s="591"/>
      <c r="G2" s="591"/>
      <c r="H2" s="591"/>
      <c r="I2" s="591"/>
      <c r="J2" s="591"/>
      <c r="K2" s="592"/>
      <c r="L2" s="160"/>
      <c r="M2" s="161" t="s">
        <v>264</v>
      </c>
      <c r="N2" s="512"/>
      <c r="O2" s="162" t="s">
        <v>318</v>
      </c>
      <c r="P2" s="593" t="s">
        <v>167</v>
      </c>
      <c r="Q2" s="593"/>
      <c r="R2" s="594"/>
      <c r="S2" s="595" t="s">
        <v>316</v>
      </c>
      <c r="T2" s="595"/>
      <c r="U2" s="595"/>
      <c r="V2" s="595"/>
      <c r="W2" s="186"/>
      <c r="X2" s="186"/>
      <c r="Y2" s="186"/>
      <c r="Z2" s="186"/>
      <c r="AB2" s="157" t="s">
        <v>193</v>
      </c>
      <c r="AC2" s="158" t="s">
        <v>162</v>
      </c>
      <c r="AD2" s="591" t="s">
        <v>7</v>
      </c>
      <c r="AE2" s="591"/>
      <c r="AF2" s="591"/>
      <c r="AG2" s="591"/>
      <c r="AH2" s="591"/>
      <c r="AI2" s="591"/>
      <c r="AJ2" s="591"/>
      <c r="AK2" s="592"/>
      <c r="AL2" s="160"/>
      <c r="AM2" s="161" t="s">
        <v>264</v>
      </c>
      <c r="AN2" s="512"/>
      <c r="AO2" s="162" t="s">
        <v>318</v>
      </c>
      <c r="AP2" s="593" t="s">
        <v>167</v>
      </c>
      <c r="AQ2" s="593"/>
      <c r="AR2" s="594"/>
      <c r="AS2" s="595" t="s">
        <v>316</v>
      </c>
      <c r="AT2" s="595"/>
      <c r="AU2" s="595"/>
      <c r="AV2" s="595"/>
      <c r="BB2" s="157" t="s">
        <v>193</v>
      </c>
      <c r="BC2" s="158" t="s">
        <v>162</v>
      </c>
      <c r="BD2" s="591" t="s">
        <v>7</v>
      </c>
      <c r="BE2" s="591"/>
      <c r="BF2" s="591"/>
      <c r="BG2" s="591"/>
      <c r="BH2" s="591"/>
      <c r="BI2" s="591"/>
      <c r="BJ2" s="591"/>
      <c r="BK2" s="592"/>
      <c r="BL2" s="160"/>
      <c r="BM2" s="161" t="s">
        <v>264</v>
      </c>
      <c r="BN2" s="512"/>
      <c r="BO2" s="162" t="s">
        <v>318</v>
      </c>
      <c r="BP2" s="593" t="s">
        <v>167</v>
      </c>
      <c r="BQ2" s="593"/>
      <c r="BR2" s="594"/>
      <c r="BS2" s="595" t="s">
        <v>316</v>
      </c>
      <c r="BT2" s="595"/>
      <c r="BU2" s="595"/>
      <c r="BV2" s="595"/>
      <c r="BW2" s="186"/>
    </row>
    <row r="3" spans="2:75">
      <c r="P3" s="1"/>
      <c r="Q3" s="1"/>
      <c r="R3" s="1"/>
      <c r="S3" s="1"/>
      <c r="T3" s="1"/>
      <c r="U3" s="176">
        <f>IFERROR(+COUNTIF(U6:U100,"SI")/(COUNTIF(U6:U100,"SI")+COUNTIF(U6:U100,"Non")),0)</f>
        <v>1</v>
      </c>
      <c r="V3" s="176">
        <f>IFERROR(+COUNTIF(V6:V100,"SI")/(COUNTIF(V6:V100,"SI")+COUNTIF(V6:V100,"Non")),0)</f>
        <v>1</v>
      </c>
      <c r="AA3"/>
      <c r="AB3"/>
      <c r="AD3"/>
      <c r="AE3"/>
      <c r="AF3"/>
      <c r="AG3"/>
      <c r="AH3"/>
      <c r="AI3"/>
      <c r="AJ3"/>
      <c r="AK3"/>
      <c r="AL3"/>
      <c r="AP3" s="1"/>
      <c r="AQ3" s="1"/>
      <c r="AR3" s="1"/>
      <c r="AS3" s="1"/>
      <c r="AT3" s="1"/>
      <c r="AU3" s="176">
        <f>IFERROR(+COUNTIF(AU6:AU100,"SI")/(COUNTIF(AU6:AU100,"SI")+COUNTIF(AU6:AU100,"Non")),0)</f>
        <v>0</v>
      </c>
      <c r="AV3" s="176">
        <f>IFERROR(+COUNTIF(AV6:AV100,"SI")/(COUNTIF(AV6:AV100,"SI")+COUNTIF(AV6:AV100,"Non")),0)</f>
        <v>0</v>
      </c>
      <c r="AW3"/>
      <c r="AX3"/>
      <c r="AY3"/>
      <c r="AZ3"/>
      <c r="BA3"/>
      <c r="BB3"/>
      <c r="BC3"/>
      <c r="BD3"/>
      <c r="BE3"/>
      <c r="BF3"/>
      <c r="BG3"/>
      <c r="BH3"/>
      <c r="BI3"/>
      <c r="BJ3"/>
      <c r="BK3"/>
      <c r="BL3"/>
      <c r="BO3"/>
      <c r="BP3" s="1"/>
      <c r="BQ3" s="1"/>
      <c r="BR3" s="1"/>
      <c r="BS3" s="1"/>
      <c r="BT3" s="1"/>
      <c r="BU3" s="176">
        <f>IFERROR(+COUNTIF(BU6:BU100,"SI")/(COUNTIF(BU6:BU100,"SI")+COUNTIF(BU6:BU100,"Non")),0)</f>
        <v>0</v>
      </c>
      <c r="BV3" s="176">
        <f>IFERROR(+COUNTIF(BV6:BV100,"SI")/(COUNTIF(BV6:BV100,"SI")+COUNTIF(BV6:BV100,"Non")),0)</f>
        <v>0</v>
      </c>
    </row>
    <row r="4" spans="2:75" s="1" customFormat="1" ht="30" customHeight="1">
      <c r="B4" s="584" t="s">
        <v>248</v>
      </c>
      <c r="C4" s="586"/>
      <c r="D4" s="584" t="s">
        <v>249</v>
      </c>
      <c r="E4" s="586"/>
      <c r="F4" s="584" t="s">
        <v>250</v>
      </c>
      <c r="G4" s="586"/>
      <c r="H4" s="584" t="s">
        <v>251</v>
      </c>
      <c r="I4" s="586"/>
      <c r="J4" s="584" t="s">
        <v>252</v>
      </c>
      <c r="K4" s="586"/>
      <c r="M4" s="584" t="s">
        <v>168</v>
      </c>
      <c r="N4" s="585"/>
      <c r="O4" s="586"/>
      <c r="P4" s="590" t="s">
        <v>549</v>
      </c>
      <c r="Q4" s="580" t="s">
        <v>99</v>
      </c>
      <c r="R4" s="582" t="s">
        <v>253</v>
      </c>
      <c r="S4" s="578" t="s">
        <v>293</v>
      </c>
      <c r="T4" s="578" t="s">
        <v>294</v>
      </c>
      <c r="U4" s="580" t="s">
        <v>295</v>
      </c>
      <c r="V4" s="582" t="s">
        <v>296</v>
      </c>
      <c r="W4"/>
      <c r="AB4" s="584" t="s">
        <v>248</v>
      </c>
      <c r="AC4" s="586"/>
      <c r="AD4" s="584" t="s">
        <v>249</v>
      </c>
      <c r="AE4" s="586"/>
      <c r="AF4" s="584" t="s">
        <v>250</v>
      </c>
      <c r="AG4" s="586"/>
      <c r="AH4" s="584" t="s">
        <v>251</v>
      </c>
      <c r="AI4" s="586"/>
      <c r="AJ4" s="584" t="s">
        <v>252</v>
      </c>
      <c r="AK4" s="586"/>
      <c r="AM4" s="584" t="s">
        <v>168</v>
      </c>
      <c r="AN4" s="585"/>
      <c r="AO4" s="586"/>
      <c r="AP4" s="590" t="s">
        <v>549</v>
      </c>
      <c r="AQ4" s="580" t="s">
        <v>99</v>
      </c>
      <c r="AR4" s="582" t="s">
        <v>253</v>
      </c>
      <c r="AS4" s="578" t="s">
        <v>293</v>
      </c>
      <c r="AT4" s="578" t="s">
        <v>294</v>
      </c>
      <c r="AU4" s="580" t="s">
        <v>295</v>
      </c>
      <c r="AV4" s="582" t="s">
        <v>296</v>
      </c>
      <c r="BB4" s="584" t="s">
        <v>248</v>
      </c>
      <c r="BC4" s="586"/>
      <c r="BD4" s="584" t="s">
        <v>249</v>
      </c>
      <c r="BE4" s="586"/>
      <c r="BF4" s="584" t="s">
        <v>250</v>
      </c>
      <c r="BG4" s="586"/>
      <c r="BH4" s="584" t="s">
        <v>251</v>
      </c>
      <c r="BI4" s="586"/>
      <c r="BJ4" s="584" t="s">
        <v>252</v>
      </c>
      <c r="BK4" s="586"/>
      <c r="BM4" s="584" t="s">
        <v>168</v>
      </c>
      <c r="BN4" s="585"/>
      <c r="BO4" s="586"/>
      <c r="BP4" s="590" t="s">
        <v>549</v>
      </c>
      <c r="BQ4" s="580" t="s">
        <v>99</v>
      </c>
      <c r="BR4" s="582" t="s">
        <v>253</v>
      </c>
      <c r="BS4" s="578" t="s">
        <v>293</v>
      </c>
      <c r="BT4" s="578" t="s">
        <v>294</v>
      </c>
      <c r="BU4" s="580" t="s">
        <v>295</v>
      </c>
      <c r="BV4" s="582" t="s">
        <v>296</v>
      </c>
      <c r="BW4"/>
    </row>
    <row r="5" spans="2:75" s="1" customFormat="1" ht="30" customHeight="1">
      <c r="B5" s="587"/>
      <c r="C5" s="589"/>
      <c r="D5" s="166" t="s">
        <v>171</v>
      </c>
      <c r="E5" s="167" t="s">
        <v>12</v>
      </c>
      <c r="F5" s="166" t="s">
        <v>171</v>
      </c>
      <c r="G5" s="167" t="s">
        <v>12</v>
      </c>
      <c r="H5" s="166" t="s">
        <v>171</v>
      </c>
      <c r="I5" s="167" t="s">
        <v>12</v>
      </c>
      <c r="J5" s="166" t="s">
        <v>171</v>
      </c>
      <c r="K5" s="167" t="s">
        <v>12</v>
      </c>
      <c r="M5" s="587"/>
      <c r="N5" s="588"/>
      <c r="O5" s="589"/>
      <c r="P5" s="581"/>
      <c r="Q5" s="581"/>
      <c r="R5" s="583"/>
      <c r="S5" s="579"/>
      <c r="T5" s="579"/>
      <c r="U5" s="581"/>
      <c r="V5" s="583"/>
      <c r="W5"/>
      <c r="AB5" s="587"/>
      <c r="AC5" s="589"/>
      <c r="AD5" s="166" t="s">
        <v>171</v>
      </c>
      <c r="AE5" s="167" t="s">
        <v>12</v>
      </c>
      <c r="AF5" s="166" t="s">
        <v>171</v>
      </c>
      <c r="AG5" s="167" t="s">
        <v>12</v>
      </c>
      <c r="AH5" s="166" t="s">
        <v>171</v>
      </c>
      <c r="AI5" s="167" t="s">
        <v>12</v>
      </c>
      <c r="AJ5" s="166" t="s">
        <v>171</v>
      </c>
      <c r="AK5" s="167" t="s">
        <v>12</v>
      </c>
      <c r="AM5" s="587"/>
      <c r="AN5" s="588"/>
      <c r="AO5" s="589"/>
      <c r="AP5" s="581"/>
      <c r="AQ5" s="581"/>
      <c r="AR5" s="583"/>
      <c r="AS5" s="579"/>
      <c r="AT5" s="579"/>
      <c r="AU5" s="581"/>
      <c r="AV5" s="583"/>
      <c r="BB5" s="587"/>
      <c r="BC5" s="589"/>
      <c r="BD5" s="166" t="s">
        <v>171</v>
      </c>
      <c r="BE5" s="167" t="s">
        <v>12</v>
      </c>
      <c r="BF5" s="166" t="s">
        <v>171</v>
      </c>
      <c r="BG5" s="167" t="s">
        <v>12</v>
      </c>
      <c r="BH5" s="166" t="s">
        <v>171</v>
      </c>
      <c r="BI5" s="167" t="s">
        <v>12</v>
      </c>
      <c r="BJ5" s="166" t="s">
        <v>171</v>
      </c>
      <c r="BK5" s="167" t="s">
        <v>12</v>
      </c>
      <c r="BM5" s="587"/>
      <c r="BN5" s="588"/>
      <c r="BO5" s="589"/>
      <c r="BP5" s="581"/>
      <c r="BQ5" s="581"/>
      <c r="BR5" s="583"/>
      <c r="BS5" s="579"/>
      <c r="BT5" s="579"/>
      <c r="BU5" s="581"/>
      <c r="BV5" s="583"/>
      <c r="BW5"/>
    </row>
    <row r="6" spans="2:75" s="1" customFormat="1" ht="30" customHeight="1">
      <c r="B6" s="168" t="s">
        <v>285</v>
      </c>
      <c r="C6" s="169" t="s">
        <v>281</v>
      </c>
      <c r="D6" s="509">
        <v>5</v>
      </c>
      <c r="E6" s="510">
        <v>7.0422535211267609E-2</v>
      </c>
      <c r="F6" s="509">
        <v>10</v>
      </c>
      <c r="G6" s="510">
        <v>0.14084507042253522</v>
      </c>
      <c r="H6" s="509">
        <v>1</v>
      </c>
      <c r="I6" s="510">
        <v>1.4084507042253521E-2</v>
      </c>
      <c r="J6" s="509">
        <v>0</v>
      </c>
      <c r="K6" s="510">
        <v>0</v>
      </c>
      <c r="M6" s="577" t="s">
        <v>476</v>
      </c>
      <c r="N6" s="514">
        <v>21445</v>
      </c>
      <c r="O6" s="514" t="s">
        <v>477</v>
      </c>
      <c r="P6" s="514" t="s">
        <v>478</v>
      </c>
      <c r="Q6" s="515">
        <v>0.63888888888888895</v>
      </c>
      <c r="R6" s="515">
        <v>0.51492537313432796</v>
      </c>
      <c r="S6" s="179"/>
      <c r="T6" s="179"/>
      <c r="U6" s="180" t="str">
        <f>+IF(Q6=0,"----",IF(Q6&gt;=S6,"SI","NON"))</f>
        <v>SI</v>
      </c>
      <c r="V6" s="181" t="str">
        <f>+IF(R6=0,"----",IF(R6&gt;=T6,"SI","NON"))</f>
        <v>SI</v>
      </c>
      <c r="W6" s="2"/>
      <c r="AB6" s="168" t="s">
        <v>285</v>
      </c>
      <c r="AC6" s="169" t="s">
        <v>281</v>
      </c>
      <c r="AD6" s="170"/>
      <c r="AE6" s="171"/>
      <c r="AF6" s="170"/>
      <c r="AG6" s="171"/>
      <c r="AH6" s="170"/>
      <c r="AI6" s="171"/>
      <c r="AJ6" s="170"/>
      <c r="AK6" s="171"/>
      <c r="AM6" s="577" t="s">
        <v>476</v>
      </c>
      <c r="AN6" s="514">
        <v>21445</v>
      </c>
      <c r="AO6" s="514" t="s">
        <v>477</v>
      </c>
      <c r="AP6" s="514" t="s">
        <v>478</v>
      </c>
      <c r="AQ6" s="177"/>
      <c r="AR6" s="178"/>
      <c r="AS6" s="179"/>
      <c r="AT6" s="179"/>
      <c r="AU6" s="180" t="str">
        <f>+IF(AQ6=0,"----",IF(AQ6&gt;=AS6,"SI","NON"))</f>
        <v>----</v>
      </c>
      <c r="AV6" s="181" t="str">
        <f>+IF(AR6=0,"----",IF(AR6&gt;=AT6,"SI","NON"))</f>
        <v>----</v>
      </c>
      <c r="BB6" s="168" t="s">
        <v>285</v>
      </c>
      <c r="BC6" s="169" t="s">
        <v>281</v>
      </c>
      <c r="BD6" s="170"/>
      <c r="BE6" s="171"/>
      <c r="BF6" s="170"/>
      <c r="BG6" s="171"/>
      <c r="BH6" s="170"/>
      <c r="BI6" s="171"/>
      <c r="BJ6" s="170"/>
      <c r="BK6" s="171"/>
      <c r="BM6" s="577" t="s">
        <v>476</v>
      </c>
      <c r="BN6" s="514">
        <v>21445</v>
      </c>
      <c r="BO6" s="514" t="s">
        <v>477</v>
      </c>
      <c r="BP6" s="514"/>
      <c r="BQ6" s="515"/>
      <c r="BR6" s="515"/>
      <c r="BS6" s="179"/>
      <c r="BT6" s="179"/>
      <c r="BU6" s="180" t="str">
        <f>+IF(BQ6=0,"----",IF(BQ6&gt;=BS6,"SI","NON"))</f>
        <v>----</v>
      </c>
      <c r="BV6" s="181" t="str">
        <f>+IF(BR6=0,"----",IF(BR6&gt;=BT6,"SI","NON"))</f>
        <v>----</v>
      </c>
      <c r="BW6" s="2"/>
    </row>
    <row r="7" spans="2:75" s="1" customFormat="1" ht="30" customHeight="1">
      <c r="B7" s="172" t="s">
        <v>286</v>
      </c>
      <c r="C7" s="173" t="s">
        <v>287</v>
      </c>
      <c r="D7" s="509">
        <v>2</v>
      </c>
      <c r="E7" s="510">
        <v>5.2631578947368418E-2</v>
      </c>
      <c r="F7" s="509">
        <v>3</v>
      </c>
      <c r="G7" s="510">
        <v>7.8947368421052627E-2</v>
      </c>
      <c r="H7" s="509">
        <v>0</v>
      </c>
      <c r="I7" s="510">
        <v>0</v>
      </c>
      <c r="J7" s="509">
        <v>0</v>
      </c>
      <c r="K7" s="510">
        <v>0</v>
      </c>
      <c r="M7" s="577"/>
      <c r="N7" s="514">
        <v>21446</v>
      </c>
      <c r="O7" s="514" t="s">
        <v>479</v>
      </c>
      <c r="P7" s="514" t="s">
        <v>478</v>
      </c>
      <c r="Q7" s="515">
        <v>0.57142857142857095</v>
      </c>
      <c r="R7" s="515">
        <v>0.36641221374045801</v>
      </c>
      <c r="S7" s="179"/>
      <c r="T7" s="179"/>
      <c r="U7" s="180" t="str">
        <f t="shared" ref="U7:U50" si="0">+IF(Q7=0,"----",IF(Q7&gt;=S7,"SI","NON"))</f>
        <v>SI</v>
      </c>
      <c r="V7" s="181" t="str">
        <f t="shared" ref="V7:V50" si="1">+IF(R7=0,"----",IF(R7&gt;=T7,"SI","NON"))</f>
        <v>SI</v>
      </c>
      <c r="W7" s="2"/>
      <c r="AB7" s="172" t="s">
        <v>286</v>
      </c>
      <c r="AC7" s="173" t="s">
        <v>287</v>
      </c>
      <c r="AD7" s="170"/>
      <c r="AE7" s="171"/>
      <c r="AF7" s="170"/>
      <c r="AG7" s="171"/>
      <c r="AH7" s="170"/>
      <c r="AI7" s="171"/>
      <c r="AJ7" s="170"/>
      <c r="AK7" s="171"/>
      <c r="AM7" s="577"/>
      <c r="AN7" s="514">
        <v>21446</v>
      </c>
      <c r="AO7" s="514" t="s">
        <v>479</v>
      </c>
      <c r="AP7" s="514" t="s">
        <v>478</v>
      </c>
      <c r="AQ7" s="177"/>
      <c r="AR7" s="178"/>
      <c r="AS7" s="179"/>
      <c r="AT7" s="179"/>
      <c r="AU7" s="180" t="str">
        <f t="shared" ref="AU7:AU45" si="2">+IF(AQ7=0,"----",IF(AQ7&gt;=AS7,"SI","NON"))</f>
        <v>----</v>
      </c>
      <c r="AV7" s="181" t="str">
        <f t="shared" ref="AV7:AV45" si="3">+IF(AR7=0,"----",IF(AR7&gt;=AT7,"SI","NON"))</f>
        <v>----</v>
      </c>
      <c r="BB7" s="172" t="s">
        <v>286</v>
      </c>
      <c r="BC7" s="173" t="s">
        <v>287</v>
      </c>
      <c r="BD7" s="170"/>
      <c r="BE7" s="171"/>
      <c r="BF7" s="170"/>
      <c r="BG7" s="171"/>
      <c r="BH7" s="170"/>
      <c r="BI7" s="171"/>
      <c r="BJ7" s="170"/>
      <c r="BK7" s="171"/>
      <c r="BM7" s="577"/>
      <c r="BN7" s="514">
        <v>21446</v>
      </c>
      <c r="BO7" s="514" t="s">
        <v>479</v>
      </c>
      <c r="BP7" s="514"/>
      <c r="BQ7" s="515"/>
      <c r="BR7" s="515"/>
      <c r="BS7" s="179"/>
      <c r="BT7" s="179"/>
      <c r="BU7" s="180" t="str">
        <f t="shared" ref="BU7:BU45" si="4">+IF(BQ7=0,"----",IF(BQ7&gt;=BS7,"SI","NON"))</f>
        <v>----</v>
      </c>
      <c r="BV7" s="181" t="str">
        <f t="shared" ref="BV7:BV45" si="5">+IF(BR7=0,"----",IF(BR7&gt;=BT7,"SI","NON"))</f>
        <v>----</v>
      </c>
      <c r="BW7" s="2"/>
    </row>
    <row r="8" spans="2:75" s="1" customFormat="1" ht="30" customHeight="1">
      <c r="B8" s="168" t="s">
        <v>288</v>
      </c>
      <c r="C8" s="169" t="s">
        <v>289</v>
      </c>
      <c r="D8" s="509">
        <v>6</v>
      </c>
      <c r="E8" s="510">
        <v>0.16216216216216217</v>
      </c>
      <c r="F8" s="509">
        <v>4</v>
      </c>
      <c r="G8" s="510">
        <v>0.10810810810810811</v>
      </c>
      <c r="H8" s="509">
        <v>0</v>
      </c>
      <c r="I8" s="510">
        <v>0</v>
      </c>
      <c r="J8" s="509">
        <v>0</v>
      </c>
      <c r="K8" s="510">
        <v>0</v>
      </c>
      <c r="M8" s="577"/>
      <c r="N8" s="514">
        <v>21447</v>
      </c>
      <c r="O8" s="514" t="s">
        <v>480</v>
      </c>
      <c r="P8" s="514" t="s">
        <v>478</v>
      </c>
      <c r="Q8" s="515">
        <v>0.76543209876543195</v>
      </c>
      <c r="R8" s="515">
        <v>0.55855855855855896</v>
      </c>
      <c r="S8" s="179"/>
      <c r="T8" s="179"/>
      <c r="U8" s="180" t="str">
        <f t="shared" si="0"/>
        <v>SI</v>
      </c>
      <c r="V8" s="181" t="str">
        <f t="shared" si="1"/>
        <v>SI</v>
      </c>
      <c r="W8" s="2"/>
      <c r="AB8" s="168" t="s">
        <v>288</v>
      </c>
      <c r="AC8" s="169" t="s">
        <v>289</v>
      </c>
      <c r="AD8" s="170"/>
      <c r="AE8" s="171"/>
      <c r="AF8" s="170"/>
      <c r="AG8" s="171"/>
      <c r="AH8" s="170"/>
      <c r="AI8" s="171"/>
      <c r="AJ8" s="170"/>
      <c r="AK8" s="171"/>
      <c r="AM8" s="577"/>
      <c r="AN8" s="514">
        <v>21447</v>
      </c>
      <c r="AO8" s="514" t="s">
        <v>480</v>
      </c>
      <c r="AP8" s="514" t="s">
        <v>478</v>
      </c>
      <c r="AQ8" s="177"/>
      <c r="AR8" s="178"/>
      <c r="AS8" s="179"/>
      <c r="AT8" s="179"/>
      <c r="AU8" s="180" t="str">
        <f t="shared" si="2"/>
        <v>----</v>
      </c>
      <c r="AV8" s="181" t="str">
        <f t="shared" si="3"/>
        <v>----</v>
      </c>
      <c r="BB8" s="168" t="s">
        <v>288</v>
      </c>
      <c r="BC8" s="169" t="s">
        <v>289</v>
      </c>
      <c r="BD8" s="170"/>
      <c r="BE8" s="171"/>
      <c r="BF8" s="170"/>
      <c r="BG8" s="171"/>
      <c r="BH8" s="170"/>
      <c r="BI8" s="171"/>
      <c r="BJ8" s="170"/>
      <c r="BK8" s="171"/>
      <c r="BM8" s="577"/>
      <c r="BN8" s="514">
        <v>21447</v>
      </c>
      <c r="BO8" s="514" t="s">
        <v>480</v>
      </c>
      <c r="BP8" s="514"/>
      <c r="BQ8" s="515"/>
      <c r="BR8" s="515"/>
      <c r="BS8" s="179"/>
      <c r="BT8" s="179"/>
      <c r="BU8" s="180" t="str">
        <f t="shared" si="4"/>
        <v>----</v>
      </c>
      <c r="BV8" s="181" t="str">
        <f t="shared" si="5"/>
        <v>----</v>
      </c>
      <c r="BW8" s="2"/>
    </row>
    <row r="9" spans="2:75" s="1" customFormat="1" ht="30" customHeight="1">
      <c r="M9" s="577"/>
      <c r="N9" s="514">
        <v>21448</v>
      </c>
      <c r="O9" s="514" t="s">
        <v>481</v>
      </c>
      <c r="P9" s="514" t="s">
        <v>478</v>
      </c>
      <c r="Q9" s="515">
        <v>0.69411764705882395</v>
      </c>
      <c r="R9" s="515">
        <v>0.464566929133858</v>
      </c>
      <c r="S9" s="179"/>
      <c r="T9" s="179"/>
      <c r="U9" s="180" t="str">
        <f t="shared" si="0"/>
        <v>SI</v>
      </c>
      <c r="V9" s="181" t="str">
        <f t="shared" si="1"/>
        <v>SI</v>
      </c>
      <c r="W9" s="2"/>
      <c r="AM9" s="577"/>
      <c r="AN9" s="514">
        <v>21448</v>
      </c>
      <c r="AO9" s="514" t="s">
        <v>481</v>
      </c>
      <c r="AP9" s="514" t="s">
        <v>478</v>
      </c>
      <c r="AQ9" s="177"/>
      <c r="AR9" s="178"/>
      <c r="AS9" s="179"/>
      <c r="AT9" s="179"/>
      <c r="AU9" s="180" t="str">
        <f t="shared" si="2"/>
        <v>----</v>
      </c>
      <c r="AV9" s="181" t="str">
        <f t="shared" si="3"/>
        <v>----</v>
      </c>
      <c r="BM9" s="577"/>
      <c r="BN9" s="514">
        <v>21448</v>
      </c>
      <c r="BO9" s="514" t="s">
        <v>481</v>
      </c>
      <c r="BP9" s="514"/>
      <c r="BQ9" s="515"/>
      <c r="BR9" s="515"/>
      <c r="BS9" s="179"/>
      <c r="BT9" s="179"/>
      <c r="BU9" s="180" t="str">
        <f t="shared" si="4"/>
        <v>----</v>
      </c>
      <c r="BV9" s="181" t="str">
        <f t="shared" si="5"/>
        <v>----</v>
      </c>
      <c r="BW9" s="2"/>
    </row>
    <row r="10" spans="2:75" s="1" customFormat="1" ht="30" customHeight="1">
      <c r="M10" s="577"/>
      <c r="N10" s="514">
        <v>21449</v>
      </c>
      <c r="O10" s="514" t="s">
        <v>482</v>
      </c>
      <c r="P10" s="514" t="s">
        <v>478</v>
      </c>
      <c r="Q10" s="515">
        <v>0.88405797101449302</v>
      </c>
      <c r="R10" s="515">
        <v>0.62244897959183698</v>
      </c>
      <c r="S10" s="179"/>
      <c r="T10" s="179"/>
      <c r="U10" s="180" t="str">
        <f t="shared" si="0"/>
        <v>SI</v>
      </c>
      <c r="V10" s="181" t="str">
        <f t="shared" si="1"/>
        <v>SI</v>
      </c>
      <c r="W10" s="2"/>
      <c r="AM10" s="577"/>
      <c r="AN10" s="514">
        <v>21449</v>
      </c>
      <c r="AO10" s="514" t="s">
        <v>482</v>
      </c>
      <c r="AP10" s="514" t="s">
        <v>478</v>
      </c>
      <c r="AQ10" s="177"/>
      <c r="AR10" s="178"/>
      <c r="AS10" s="179"/>
      <c r="AT10" s="179"/>
      <c r="AU10" s="180" t="str">
        <f t="shared" si="2"/>
        <v>----</v>
      </c>
      <c r="AV10" s="181" t="str">
        <f t="shared" si="3"/>
        <v>----</v>
      </c>
      <c r="BM10" s="577"/>
      <c r="BN10" s="514">
        <v>21449</v>
      </c>
      <c r="BO10" s="514" t="s">
        <v>482</v>
      </c>
      <c r="BP10" s="514"/>
      <c r="BQ10" s="515"/>
      <c r="BR10" s="515"/>
      <c r="BS10" s="179"/>
      <c r="BT10" s="179"/>
      <c r="BU10" s="180" t="str">
        <f t="shared" si="4"/>
        <v>----</v>
      </c>
      <c r="BV10" s="181" t="str">
        <f t="shared" si="5"/>
        <v>----</v>
      </c>
      <c r="BW10" s="2"/>
    </row>
    <row r="11" spans="2:75" s="1" customFormat="1" ht="30" customHeight="1">
      <c r="M11" s="577"/>
      <c r="N11" s="514">
        <v>21450</v>
      </c>
      <c r="O11" s="514" t="s">
        <v>483</v>
      </c>
      <c r="P11" s="514" t="s">
        <v>478</v>
      </c>
      <c r="Q11" s="515">
        <v>0.967741935483871</v>
      </c>
      <c r="R11" s="515">
        <v>0.659340659340659</v>
      </c>
      <c r="S11" s="179"/>
      <c r="T11" s="179"/>
      <c r="U11" s="180" t="str">
        <f t="shared" si="0"/>
        <v>SI</v>
      </c>
      <c r="V11" s="181" t="str">
        <f t="shared" si="1"/>
        <v>SI</v>
      </c>
      <c r="W11" s="2"/>
      <c r="AM11" s="577"/>
      <c r="AN11" s="514">
        <v>21450</v>
      </c>
      <c r="AO11" s="514" t="s">
        <v>483</v>
      </c>
      <c r="AP11" s="514" t="s">
        <v>478</v>
      </c>
      <c r="AQ11" s="177"/>
      <c r="AR11" s="178"/>
      <c r="AS11" s="179"/>
      <c r="AT11" s="179"/>
      <c r="AU11" s="180" t="str">
        <f t="shared" si="2"/>
        <v>----</v>
      </c>
      <c r="AV11" s="181" t="str">
        <f t="shared" si="3"/>
        <v>----</v>
      </c>
      <c r="BM11" s="577"/>
      <c r="BN11" s="514">
        <v>21450</v>
      </c>
      <c r="BO11" s="514" t="s">
        <v>483</v>
      </c>
      <c r="BP11" s="514"/>
      <c r="BQ11" s="515"/>
      <c r="BR11" s="515"/>
      <c r="BS11" s="179"/>
      <c r="BT11" s="179"/>
      <c r="BU11" s="180" t="str">
        <f t="shared" si="4"/>
        <v>----</v>
      </c>
      <c r="BV11" s="181" t="str">
        <f t="shared" si="5"/>
        <v>----</v>
      </c>
      <c r="BW11" s="2"/>
    </row>
    <row r="12" spans="2:75" s="1" customFormat="1" ht="30" customHeight="1">
      <c r="M12" s="577"/>
      <c r="N12" s="514">
        <v>21451</v>
      </c>
      <c r="O12" s="514" t="s">
        <v>484</v>
      </c>
      <c r="P12" s="514" t="s">
        <v>478</v>
      </c>
      <c r="Q12" s="515">
        <v>0.8</v>
      </c>
      <c r="R12" s="515">
        <v>0.57553956834532405</v>
      </c>
      <c r="S12" s="179"/>
      <c r="T12" s="179"/>
      <c r="U12" s="180" t="str">
        <f t="shared" si="0"/>
        <v>SI</v>
      </c>
      <c r="V12" s="181" t="str">
        <f t="shared" si="1"/>
        <v>SI</v>
      </c>
      <c r="W12" s="2"/>
      <c r="AM12" s="577"/>
      <c r="AN12" s="514">
        <v>21451</v>
      </c>
      <c r="AO12" s="514" t="s">
        <v>484</v>
      </c>
      <c r="AP12" s="514" t="s">
        <v>478</v>
      </c>
      <c r="AQ12" s="177"/>
      <c r="AR12" s="178"/>
      <c r="AS12" s="179"/>
      <c r="AT12" s="179"/>
      <c r="AU12" s="180" t="str">
        <f t="shared" si="2"/>
        <v>----</v>
      </c>
      <c r="AV12" s="181" t="str">
        <f t="shared" si="3"/>
        <v>----</v>
      </c>
      <c r="BM12" s="577"/>
      <c r="BN12" s="514">
        <v>21451</v>
      </c>
      <c r="BO12" s="514" t="s">
        <v>484</v>
      </c>
      <c r="BP12" s="514"/>
      <c r="BQ12" s="515"/>
      <c r="BR12" s="515"/>
      <c r="BS12" s="179"/>
      <c r="BT12" s="179"/>
      <c r="BU12" s="180" t="str">
        <f t="shared" si="4"/>
        <v>----</v>
      </c>
      <c r="BV12" s="181" t="str">
        <f t="shared" si="5"/>
        <v>----</v>
      </c>
      <c r="BW12" s="2"/>
    </row>
    <row r="13" spans="2:75" s="1" customFormat="1" ht="30" customHeight="1">
      <c r="M13" s="577"/>
      <c r="N13" s="514">
        <v>21452</v>
      </c>
      <c r="O13" s="514" t="s">
        <v>485</v>
      </c>
      <c r="P13" s="514" t="s">
        <v>478</v>
      </c>
      <c r="Q13" s="515">
        <v>0.30379746835443</v>
      </c>
      <c r="R13" s="515">
        <v>0.161073825503356</v>
      </c>
      <c r="S13" s="179"/>
      <c r="T13" s="179"/>
      <c r="U13" s="180" t="str">
        <f t="shared" si="0"/>
        <v>SI</v>
      </c>
      <c r="V13" s="181" t="str">
        <f t="shared" si="1"/>
        <v>SI</v>
      </c>
      <c r="W13" s="2"/>
      <c r="AM13" s="577"/>
      <c r="AN13" s="514">
        <v>21452</v>
      </c>
      <c r="AO13" s="514" t="s">
        <v>485</v>
      </c>
      <c r="AP13" s="514" t="s">
        <v>478</v>
      </c>
      <c r="AQ13" s="177"/>
      <c r="AR13" s="178"/>
      <c r="AS13" s="179"/>
      <c r="AT13" s="179"/>
      <c r="AU13" s="180" t="str">
        <f t="shared" si="2"/>
        <v>----</v>
      </c>
      <c r="AV13" s="181" t="str">
        <f t="shared" si="3"/>
        <v>----</v>
      </c>
      <c r="BM13" s="577"/>
      <c r="BN13" s="514">
        <v>21452</v>
      </c>
      <c r="BO13" s="514" t="s">
        <v>485</v>
      </c>
      <c r="BP13" s="514"/>
      <c r="BQ13" s="515"/>
      <c r="BR13" s="515"/>
      <c r="BS13" s="179"/>
      <c r="BT13" s="179"/>
      <c r="BU13" s="180" t="str">
        <f t="shared" si="4"/>
        <v>----</v>
      </c>
      <c r="BV13" s="181" t="str">
        <f t="shared" si="5"/>
        <v>----</v>
      </c>
      <c r="BW13" s="2"/>
    </row>
    <row r="14" spans="2:75" s="1" customFormat="1" ht="30" customHeight="1">
      <c r="M14" s="577"/>
      <c r="N14" s="514">
        <v>21453</v>
      </c>
      <c r="O14" s="514" t="s">
        <v>486</v>
      </c>
      <c r="P14" s="514" t="s">
        <v>478</v>
      </c>
      <c r="Q14" s="515">
        <v>0.71212121212121204</v>
      </c>
      <c r="R14" s="515">
        <v>0.47</v>
      </c>
      <c r="S14" s="179"/>
      <c r="T14" s="179"/>
      <c r="U14" s="180" t="str">
        <f t="shared" si="0"/>
        <v>SI</v>
      </c>
      <c r="V14" s="181" t="str">
        <f t="shared" si="1"/>
        <v>SI</v>
      </c>
      <c r="W14" s="2"/>
      <c r="AM14" s="577"/>
      <c r="AN14" s="514">
        <v>21453</v>
      </c>
      <c r="AO14" s="514" t="s">
        <v>486</v>
      </c>
      <c r="AP14" s="514" t="s">
        <v>478</v>
      </c>
      <c r="AQ14" s="177"/>
      <c r="AR14" s="178"/>
      <c r="AS14" s="179"/>
      <c r="AT14" s="179"/>
      <c r="AU14" s="180" t="str">
        <f t="shared" si="2"/>
        <v>----</v>
      </c>
      <c r="AV14" s="181" t="str">
        <f t="shared" si="3"/>
        <v>----</v>
      </c>
      <c r="BM14" s="577"/>
      <c r="BN14" s="514">
        <v>21453</v>
      </c>
      <c r="BO14" s="514" t="s">
        <v>486</v>
      </c>
      <c r="BP14" s="514"/>
      <c r="BQ14" s="515"/>
      <c r="BR14" s="515"/>
      <c r="BS14" s="179"/>
      <c r="BT14" s="179"/>
      <c r="BU14" s="180" t="str">
        <f t="shared" si="4"/>
        <v>----</v>
      </c>
      <c r="BV14" s="181" t="str">
        <f t="shared" si="5"/>
        <v>----</v>
      </c>
      <c r="BW14" s="2"/>
    </row>
    <row r="15" spans="2:75" s="1" customFormat="1" ht="30" customHeight="1">
      <c r="M15" s="577"/>
      <c r="N15" s="514">
        <v>21454</v>
      </c>
      <c r="O15" s="514" t="s">
        <v>487</v>
      </c>
      <c r="P15" s="514" t="s">
        <v>478</v>
      </c>
      <c r="Q15" s="515">
        <v>0.875</v>
      </c>
      <c r="R15" s="515">
        <v>0.60576923076923095</v>
      </c>
      <c r="S15" s="179"/>
      <c r="T15" s="179"/>
      <c r="U15" s="180" t="str">
        <f t="shared" si="0"/>
        <v>SI</v>
      </c>
      <c r="V15" s="181" t="str">
        <f t="shared" si="1"/>
        <v>SI</v>
      </c>
      <c r="W15" s="2"/>
      <c r="AM15" s="577"/>
      <c r="AN15" s="514">
        <v>21454</v>
      </c>
      <c r="AO15" s="514" t="s">
        <v>487</v>
      </c>
      <c r="AP15" s="514" t="s">
        <v>478</v>
      </c>
      <c r="AQ15" s="177"/>
      <c r="AR15" s="178"/>
      <c r="AS15" s="179"/>
      <c r="AT15" s="179"/>
      <c r="AU15" s="180" t="str">
        <f t="shared" si="2"/>
        <v>----</v>
      </c>
      <c r="AV15" s="181" t="str">
        <f t="shared" si="3"/>
        <v>----</v>
      </c>
      <c r="BM15" s="577"/>
      <c r="BN15" s="514">
        <v>21454</v>
      </c>
      <c r="BO15" s="514" t="s">
        <v>487</v>
      </c>
      <c r="BP15" s="514"/>
      <c r="BQ15" s="515"/>
      <c r="BR15" s="515"/>
      <c r="BS15" s="179"/>
      <c r="BT15" s="179"/>
      <c r="BU15" s="180" t="str">
        <f t="shared" si="4"/>
        <v>----</v>
      </c>
      <c r="BV15" s="181" t="str">
        <f t="shared" si="5"/>
        <v>----</v>
      </c>
      <c r="BW15" s="2"/>
    </row>
    <row r="16" spans="2:75" s="1" customFormat="1" ht="30" customHeight="1">
      <c r="M16" s="577"/>
      <c r="N16" s="514">
        <v>21455</v>
      </c>
      <c r="O16" s="514" t="s">
        <v>488</v>
      </c>
      <c r="P16" s="514" t="s">
        <v>478</v>
      </c>
      <c r="Q16" s="515">
        <v>0.49122807017543901</v>
      </c>
      <c r="R16" s="515">
        <v>0.32183908045977</v>
      </c>
      <c r="S16" s="179"/>
      <c r="T16" s="179"/>
      <c r="U16" s="180" t="str">
        <f t="shared" si="0"/>
        <v>SI</v>
      </c>
      <c r="V16" s="181" t="str">
        <f t="shared" si="1"/>
        <v>SI</v>
      </c>
      <c r="W16" s="2"/>
      <c r="AM16" s="577"/>
      <c r="AN16" s="514">
        <v>21455</v>
      </c>
      <c r="AO16" s="514" t="s">
        <v>488</v>
      </c>
      <c r="AP16" s="514" t="s">
        <v>478</v>
      </c>
      <c r="AQ16" s="177"/>
      <c r="AR16" s="178"/>
      <c r="AS16" s="179"/>
      <c r="AT16" s="179"/>
      <c r="AU16" s="180" t="str">
        <f t="shared" si="2"/>
        <v>----</v>
      </c>
      <c r="AV16" s="181" t="str">
        <f t="shared" si="3"/>
        <v>----</v>
      </c>
      <c r="BM16" s="577"/>
      <c r="BN16" s="514">
        <v>21455</v>
      </c>
      <c r="BO16" s="514" t="s">
        <v>488</v>
      </c>
      <c r="BP16" s="514"/>
      <c r="BQ16" s="515"/>
      <c r="BR16" s="515"/>
      <c r="BS16" s="179"/>
      <c r="BT16" s="179"/>
      <c r="BU16" s="180" t="str">
        <f t="shared" si="4"/>
        <v>----</v>
      </c>
      <c r="BV16" s="181" t="str">
        <f t="shared" si="5"/>
        <v>----</v>
      </c>
      <c r="BW16" s="2"/>
    </row>
    <row r="17" spans="13:75" s="1" customFormat="1" ht="30" customHeight="1">
      <c r="M17" s="577"/>
      <c r="N17" s="514">
        <v>21456</v>
      </c>
      <c r="O17" s="514" t="s">
        <v>489</v>
      </c>
      <c r="P17" s="514" t="s">
        <v>478</v>
      </c>
      <c r="Q17" s="515">
        <v>0.98181818181818203</v>
      </c>
      <c r="R17" s="515">
        <v>0.96428571428571397</v>
      </c>
      <c r="S17" s="179"/>
      <c r="T17" s="179"/>
      <c r="U17" s="180" t="str">
        <f t="shared" si="0"/>
        <v>SI</v>
      </c>
      <c r="V17" s="181" t="str">
        <f t="shared" si="1"/>
        <v>SI</v>
      </c>
      <c r="W17" s="2"/>
      <c r="AM17" s="577"/>
      <c r="AN17" s="514">
        <v>21456</v>
      </c>
      <c r="AO17" s="514" t="s">
        <v>489</v>
      </c>
      <c r="AP17" s="514" t="s">
        <v>478</v>
      </c>
      <c r="AQ17" s="177"/>
      <c r="AR17" s="178"/>
      <c r="AS17" s="179"/>
      <c r="AT17" s="179"/>
      <c r="AU17" s="180" t="str">
        <f t="shared" si="2"/>
        <v>----</v>
      </c>
      <c r="AV17" s="181" t="str">
        <f t="shared" si="3"/>
        <v>----</v>
      </c>
      <c r="BM17" s="577"/>
      <c r="BN17" s="514">
        <v>21456</v>
      </c>
      <c r="BO17" s="514" t="s">
        <v>489</v>
      </c>
      <c r="BP17" s="514"/>
      <c r="BQ17" s="515"/>
      <c r="BR17" s="515"/>
      <c r="BS17" s="179"/>
      <c r="BT17" s="179"/>
      <c r="BU17" s="180" t="str">
        <f t="shared" si="4"/>
        <v>----</v>
      </c>
      <c r="BV17" s="181" t="str">
        <f t="shared" si="5"/>
        <v>----</v>
      </c>
      <c r="BW17" s="2"/>
    </row>
    <row r="18" spans="13:75" s="1" customFormat="1" ht="30" customHeight="1">
      <c r="M18" s="577"/>
      <c r="N18" s="514">
        <v>21457</v>
      </c>
      <c r="O18" s="514" t="s">
        <v>490</v>
      </c>
      <c r="P18" s="514" t="s">
        <v>478</v>
      </c>
      <c r="Q18" s="515">
        <v>0.875</v>
      </c>
      <c r="R18" s="515">
        <v>0.77777777777777801</v>
      </c>
      <c r="S18" s="179"/>
      <c r="T18" s="179"/>
      <c r="U18" s="180" t="str">
        <f t="shared" si="0"/>
        <v>SI</v>
      </c>
      <c r="V18" s="181" t="str">
        <f t="shared" si="1"/>
        <v>SI</v>
      </c>
      <c r="W18" s="2"/>
      <c r="AM18" s="577"/>
      <c r="AN18" s="514">
        <v>21457</v>
      </c>
      <c r="AO18" s="514" t="s">
        <v>490</v>
      </c>
      <c r="AP18" s="514" t="s">
        <v>478</v>
      </c>
      <c r="AQ18" s="177"/>
      <c r="AR18" s="178"/>
      <c r="AS18" s="179"/>
      <c r="AT18" s="179"/>
      <c r="AU18" s="180" t="str">
        <f t="shared" si="2"/>
        <v>----</v>
      </c>
      <c r="AV18" s="181" t="str">
        <f t="shared" si="3"/>
        <v>----</v>
      </c>
      <c r="BM18" s="577"/>
      <c r="BN18" s="514">
        <v>21457</v>
      </c>
      <c r="BO18" s="514" t="s">
        <v>490</v>
      </c>
      <c r="BP18" s="514"/>
      <c r="BQ18" s="515"/>
      <c r="BR18" s="515"/>
      <c r="BS18" s="179"/>
      <c r="BT18" s="179"/>
      <c r="BU18" s="180" t="str">
        <f t="shared" si="4"/>
        <v>----</v>
      </c>
      <c r="BV18" s="181" t="str">
        <f t="shared" si="5"/>
        <v>----</v>
      </c>
      <c r="BW18" s="2"/>
    </row>
    <row r="19" spans="13:75" s="1" customFormat="1" ht="30" customHeight="1">
      <c r="M19" s="577"/>
      <c r="N19" s="514">
        <v>21458</v>
      </c>
      <c r="O19" s="514" t="s">
        <v>491</v>
      </c>
      <c r="P19" s="514" t="s">
        <v>478</v>
      </c>
      <c r="Q19" s="515">
        <v>0.91891891891891897</v>
      </c>
      <c r="R19" s="515">
        <v>0.87179487179487203</v>
      </c>
      <c r="S19" s="179"/>
      <c r="T19" s="179"/>
      <c r="U19" s="180" t="str">
        <f t="shared" si="0"/>
        <v>SI</v>
      </c>
      <c r="V19" s="181" t="str">
        <f t="shared" si="1"/>
        <v>SI</v>
      </c>
      <c r="W19" s="2"/>
      <c r="AM19" s="577"/>
      <c r="AN19" s="514">
        <v>21458</v>
      </c>
      <c r="AO19" s="514" t="s">
        <v>491</v>
      </c>
      <c r="AP19" s="514" t="s">
        <v>478</v>
      </c>
      <c r="AQ19" s="177"/>
      <c r="AR19" s="178"/>
      <c r="AS19" s="179"/>
      <c r="AT19" s="179"/>
      <c r="AU19" s="180" t="str">
        <f t="shared" si="2"/>
        <v>----</v>
      </c>
      <c r="AV19" s="181" t="str">
        <f t="shared" si="3"/>
        <v>----</v>
      </c>
      <c r="BM19" s="577"/>
      <c r="BN19" s="514">
        <v>21458</v>
      </c>
      <c r="BO19" s="514" t="s">
        <v>491</v>
      </c>
      <c r="BP19" s="514"/>
      <c r="BQ19" s="515"/>
      <c r="BR19" s="515"/>
      <c r="BS19" s="179"/>
      <c r="BT19" s="179"/>
      <c r="BU19" s="180" t="str">
        <f t="shared" si="4"/>
        <v>----</v>
      </c>
      <c r="BV19" s="181" t="str">
        <f t="shared" si="5"/>
        <v>----</v>
      </c>
      <c r="BW19" s="2"/>
    </row>
    <row r="20" spans="13:75" s="1" customFormat="1" ht="30" customHeight="1">
      <c r="M20" s="577"/>
      <c r="N20" s="514">
        <v>21460</v>
      </c>
      <c r="O20" s="514" t="s">
        <v>492</v>
      </c>
      <c r="P20" s="514" t="s">
        <v>478</v>
      </c>
      <c r="Q20" s="515">
        <v>1</v>
      </c>
      <c r="R20" s="515">
        <v>0.91304347826086996</v>
      </c>
      <c r="S20" s="179"/>
      <c r="T20" s="179"/>
      <c r="U20" s="180" t="str">
        <f t="shared" si="0"/>
        <v>SI</v>
      </c>
      <c r="V20" s="181" t="str">
        <f t="shared" si="1"/>
        <v>SI</v>
      </c>
      <c r="W20" s="2"/>
      <c r="AM20" s="577"/>
      <c r="AN20" s="514">
        <v>21460</v>
      </c>
      <c r="AO20" s="514" t="s">
        <v>492</v>
      </c>
      <c r="AP20" s="514" t="s">
        <v>478</v>
      </c>
      <c r="AQ20" s="177"/>
      <c r="AR20" s="178"/>
      <c r="AS20" s="179"/>
      <c r="AT20" s="179"/>
      <c r="AU20" s="180" t="str">
        <f t="shared" si="2"/>
        <v>----</v>
      </c>
      <c r="AV20" s="181" t="str">
        <f t="shared" si="3"/>
        <v>----</v>
      </c>
      <c r="BM20" s="577"/>
      <c r="BN20" s="514">
        <v>21460</v>
      </c>
      <c r="BO20" s="514" t="s">
        <v>492</v>
      </c>
      <c r="BP20" s="514"/>
      <c r="BQ20" s="515"/>
      <c r="BR20" s="515"/>
      <c r="BS20" s="179"/>
      <c r="BT20" s="179"/>
      <c r="BU20" s="180" t="str">
        <f t="shared" si="4"/>
        <v>----</v>
      </c>
      <c r="BV20" s="181" t="str">
        <f t="shared" si="5"/>
        <v>----</v>
      </c>
      <c r="BW20" s="2"/>
    </row>
    <row r="21" spans="13:75" s="1" customFormat="1" ht="30" customHeight="1">
      <c r="M21" s="577"/>
      <c r="N21" s="514">
        <v>21461</v>
      </c>
      <c r="O21" s="514" t="s">
        <v>493</v>
      </c>
      <c r="P21" s="514" t="s">
        <v>478</v>
      </c>
      <c r="Q21" s="515">
        <v>0.77586206896551702</v>
      </c>
      <c r="R21" s="515">
        <v>0.75</v>
      </c>
      <c r="S21" s="179"/>
      <c r="T21" s="179"/>
      <c r="U21" s="180" t="str">
        <f t="shared" si="0"/>
        <v>SI</v>
      </c>
      <c r="V21" s="181" t="str">
        <f t="shared" si="1"/>
        <v>SI</v>
      </c>
      <c r="W21" s="2"/>
      <c r="AM21" s="577"/>
      <c r="AN21" s="514">
        <v>21461</v>
      </c>
      <c r="AO21" s="514" t="s">
        <v>493</v>
      </c>
      <c r="AP21" s="514" t="s">
        <v>478</v>
      </c>
      <c r="AQ21" s="177"/>
      <c r="AR21" s="178"/>
      <c r="AS21" s="179"/>
      <c r="AT21" s="179"/>
      <c r="AU21" s="180" t="str">
        <f t="shared" si="2"/>
        <v>----</v>
      </c>
      <c r="AV21" s="181" t="str">
        <f t="shared" si="3"/>
        <v>----</v>
      </c>
      <c r="BM21" s="577"/>
      <c r="BN21" s="514">
        <v>21461</v>
      </c>
      <c r="BO21" s="514" t="s">
        <v>493</v>
      </c>
      <c r="BP21" s="514"/>
      <c r="BQ21" s="515"/>
      <c r="BR21" s="515"/>
      <c r="BS21" s="179"/>
      <c r="BT21" s="179"/>
      <c r="BU21" s="180" t="str">
        <f t="shared" si="4"/>
        <v>----</v>
      </c>
      <c r="BV21" s="181" t="str">
        <f t="shared" si="5"/>
        <v>----</v>
      </c>
      <c r="BW21" s="2"/>
    </row>
    <row r="22" spans="13:75" s="1" customFormat="1" ht="30" customHeight="1">
      <c r="M22" s="577"/>
      <c r="N22" s="514">
        <v>21462</v>
      </c>
      <c r="O22" s="514" t="s">
        <v>494</v>
      </c>
      <c r="P22" s="514" t="s">
        <v>478</v>
      </c>
      <c r="Q22" s="515">
        <v>0.90566037735849103</v>
      </c>
      <c r="R22" s="515">
        <v>0.72727272727272696</v>
      </c>
      <c r="S22" s="179"/>
      <c r="T22" s="179"/>
      <c r="U22" s="180" t="str">
        <f t="shared" si="0"/>
        <v>SI</v>
      </c>
      <c r="V22" s="181" t="str">
        <f t="shared" si="1"/>
        <v>SI</v>
      </c>
      <c r="W22" s="2"/>
      <c r="AM22" s="577"/>
      <c r="AN22" s="514">
        <v>21462</v>
      </c>
      <c r="AO22" s="514" t="s">
        <v>494</v>
      </c>
      <c r="AP22" s="514" t="s">
        <v>478</v>
      </c>
      <c r="AQ22" s="177"/>
      <c r="AR22" s="178"/>
      <c r="AS22" s="179"/>
      <c r="AT22" s="179"/>
      <c r="AU22" s="180" t="str">
        <f t="shared" si="2"/>
        <v>----</v>
      </c>
      <c r="AV22" s="181" t="str">
        <f t="shared" si="3"/>
        <v>----</v>
      </c>
      <c r="BM22" s="577"/>
      <c r="BN22" s="514">
        <v>21462</v>
      </c>
      <c r="BO22" s="514" t="s">
        <v>494</v>
      </c>
      <c r="BP22" s="514"/>
      <c r="BQ22" s="515"/>
      <c r="BR22" s="515"/>
      <c r="BS22" s="179"/>
      <c r="BT22" s="179"/>
      <c r="BU22" s="180" t="str">
        <f t="shared" si="4"/>
        <v>----</v>
      </c>
      <c r="BV22" s="181" t="str">
        <f t="shared" si="5"/>
        <v>----</v>
      </c>
      <c r="BW22" s="2"/>
    </row>
    <row r="23" spans="13:75" s="1" customFormat="1" ht="30" customHeight="1">
      <c r="M23" s="577"/>
      <c r="N23" s="514">
        <v>21463</v>
      </c>
      <c r="O23" s="514" t="s">
        <v>495</v>
      </c>
      <c r="P23" s="514" t="s">
        <v>478</v>
      </c>
      <c r="Q23" s="515">
        <v>0.77551020408163296</v>
      </c>
      <c r="R23" s="515">
        <v>0.54285714285714304</v>
      </c>
      <c r="S23" s="179"/>
      <c r="T23" s="179"/>
      <c r="U23" s="180" t="str">
        <f t="shared" si="0"/>
        <v>SI</v>
      </c>
      <c r="V23" s="181" t="str">
        <f t="shared" si="1"/>
        <v>SI</v>
      </c>
      <c r="W23" s="2"/>
      <c r="AM23" s="577"/>
      <c r="AN23" s="514">
        <v>21463</v>
      </c>
      <c r="AO23" s="514" t="s">
        <v>495</v>
      </c>
      <c r="AP23" s="514" t="s">
        <v>478</v>
      </c>
      <c r="AQ23" s="177"/>
      <c r="AR23" s="178"/>
      <c r="AS23" s="179"/>
      <c r="AT23" s="179"/>
      <c r="AU23" s="180" t="str">
        <f t="shared" si="2"/>
        <v>----</v>
      </c>
      <c r="AV23" s="181" t="str">
        <f t="shared" si="3"/>
        <v>----</v>
      </c>
      <c r="BM23" s="577"/>
      <c r="BN23" s="514">
        <v>21463</v>
      </c>
      <c r="BO23" s="514" t="s">
        <v>495</v>
      </c>
      <c r="BP23" s="514"/>
      <c r="BQ23" s="515"/>
      <c r="BR23" s="515"/>
      <c r="BS23" s="179"/>
      <c r="BT23" s="179"/>
      <c r="BU23" s="180" t="str">
        <f t="shared" si="4"/>
        <v>----</v>
      </c>
      <c r="BV23" s="181" t="str">
        <f t="shared" si="5"/>
        <v>----</v>
      </c>
      <c r="BW23" s="2"/>
    </row>
    <row r="24" spans="13:75" s="1" customFormat="1" ht="30" customHeight="1">
      <c r="M24" s="577"/>
      <c r="N24" s="514">
        <v>21464</v>
      </c>
      <c r="O24" s="514" t="s">
        <v>496</v>
      </c>
      <c r="P24" s="514" t="s">
        <v>478</v>
      </c>
      <c r="Q24" s="515">
        <v>0.72413793103448298</v>
      </c>
      <c r="R24" s="515">
        <v>0.63636363636363602</v>
      </c>
      <c r="S24" s="179"/>
      <c r="T24" s="179"/>
      <c r="U24" s="180" t="str">
        <f t="shared" si="0"/>
        <v>SI</v>
      </c>
      <c r="V24" s="181" t="str">
        <f t="shared" si="1"/>
        <v>SI</v>
      </c>
      <c r="W24" s="2"/>
      <c r="AM24" s="577"/>
      <c r="AN24" s="514">
        <v>21464</v>
      </c>
      <c r="AO24" s="514" t="s">
        <v>496</v>
      </c>
      <c r="AP24" s="514" t="s">
        <v>478</v>
      </c>
      <c r="AQ24" s="177"/>
      <c r="AR24" s="178"/>
      <c r="AS24" s="179"/>
      <c r="AT24" s="179"/>
      <c r="AU24" s="180" t="str">
        <f t="shared" si="2"/>
        <v>----</v>
      </c>
      <c r="AV24" s="181" t="str">
        <f t="shared" si="3"/>
        <v>----</v>
      </c>
      <c r="BM24" s="577"/>
      <c r="BN24" s="514">
        <v>21464</v>
      </c>
      <c r="BO24" s="514" t="s">
        <v>496</v>
      </c>
      <c r="BP24" s="514"/>
      <c r="BQ24" s="515"/>
      <c r="BR24" s="515"/>
      <c r="BS24" s="179"/>
      <c r="BT24" s="179"/>
      <c r="BU24" s="180" t="str">
        <f t="shared" si="4"/>
        <v>----</v>
      </c>
      <c r="BV24" s="181" t="str">
        <f t="shared" si="5"/>
        <v>----</v>
      </c>
      <c r="BW24" s="2"/>
    </row>
    <row r="25" spans="13:75" s="1" customFormat="1" ht="30" customHeight="1">
      <c r="M25" s="577"/>
      <c r="N25" s="514">
        <v>21465</v>
      </c>
      <c r="O25" s="514" t="s">
        <v>497</v>
      </c>
      <c r="P25" s="514" t="s">
        <v>478</v>
      </c>
      <c r="Q25" s="515">
        <v>0.64615384615384597</v>
      </c>
      <c r="R25" s="515">
        <v>0.54545454545454497</v>
      </c>
      <c r="S25" s="179"/>
      <c r="T25" s="179"/>
      <c r="U25" s="180" t="str">
        <f t="shared" si="0"/>
        <v>SI</v>
      </c>
      <c r="V25" s="181" t="str">
        <f t="shared" si="1"/>
        <v>SI</v>
      </c>
      <c r="W25" s="2"/>
      <c r="AM25" s="577"/>
      <c r="AN25" s="514">
        <v>21465</v>
      </c>
      <c r="AO25" s="514" t="s">
        <v>497</v>
      </c>
      <c r="AP25" s="514" t="s">
        <v>478</v>
      </c>
      <c r="AQ25" s="177"/>
      <c r="AR25" s="178"/>
      <c r="AS25" s="179"/>
      <c r="AT25" s="179"/>
      <c r="AU25" s="180" t="str">
        <f t="shared" si="2"/>
        <v>----</v>
      </c>
      <c r="AV25" s="181" t="str">
        <f t="shared" si="3"/>
        <v>----</v>
      </c>
      <c r="BM25" s="577"/>
      <c r="BN25" s="514">
        <v>21465</v>
      </c>
      <c r="BO25" s="514" t="s">
        <v>497</v>
      </c>
      <c r="BP25" s="514"/>
      <c r="BQ25" s="515"/>
      <c r="BR25" s="515"/>
      <c r="BS25" s="179"/>
      <c r="BT25" s="179"/>
      <c r="BU25" s="180" t="str">
        <f t="shared" si="4"/>
        <v>----</v>
      </c>
      <c r="BV25" s="181" t="str">
        <f t="shared" si="5"/>
        <v>----</v>
      </c>
      <c r="BW25" s="2"/>
    </row>
    <row r="26" spans="13:75" s="1" customFormat="1" ht="30" customHeight="1">
      <c r="M26" s="577"/>
      <c r="N26" s="514">
        <v>21466</v>
      </c>
      <c r="O26" s="514" t="s">
        <v>498</v>
      </c>
      <c r="P26" s="514" t="s">
        <v>478</v>
      </c>
      <c r="Q26" s="515">
        <v>0.46376811594202899</v>
      </c>
      <c r="R26" s="515">
        <v>0.38554216867469898</v>
      </c>
      <c r="S26" s="179"/>
      <c r="T26" s="179"/>
      <c r="U26" s="180" t="str">
        <f t="shared" si="0"/>
        <v>SI</v>
      </c>
      <c r="V26" s="181" t="str">
        <f t="shared" si="1"/>
        <v>SI</v>
      </c>
      <c r="W26" s="2"/>
      <c r="AM26" s="577"/>
      <c r="AN26" s="514">
        <v>21466</v>
      </c>
      <c r="AO26" s="514" t="s">
        <v>498</v>
      </c>
      <c r="AP26" s="514" t="s">
        <v>478</v>
      </c>
      <c r="AQ26" s="177"/>
      <c r="AR26" s="178"/>
      <c r="AS26" s="179"/>
      <c r="AT26" s="179"/>
      <c r="AU26" s="180" t="str">
        <f t="shared" si="2"/>
        <v>----</v>
      </c>
      <c r="AV26" s="181" t="str">
        <f t="shared" si="3"/>
        <v>----</v>
      </c>
      <c r="BM26" s="577"/>
      <c r="BN26" s="514">
        <v>21466</v>
      </c>
      <c r="BO26" s="514" t="s">
        <v>498</v>
      </c>
      <c r="BP26" s="514"/>
      <c r="BQ26" s="515"/>
      <c r="BR26" s="515"/>
      <c r="BS26" s="179"/>
      <c r="BT26" s="179"/>
      <c r="BU26" s="180" t="str">
        <f t="shared" si="4"/>
        <v>----</v>
      </c>
      <c r="BV26" s="181" t="str">
        <f t="shared" si="5"/>
        <v>----</v>
      </c>
      <c r="BW26" s="2"/>
    </row>
    <row r="27" spans="13:75" s="1" customFormat="1" ht="30" customHeight="1">
      <c r="M27" s="577"/>
      <c r="N27" s="514">
        <v>21467</v>
      </c>
      <c r="O27" s="514" t="s">
        <v>499</v>
      </c>
      <c r="P27" s="514" t="s">
        <v>478</v>
      </c>
      <c r="Q27" s="515">
        <v>0.88636363636363602</v>
      </c>
      <c r="R27" s="515">
        <v>0.82978723404255295</v>
      </c>
      <c r="S27" s="179"/>
      <c r="T27" s="179"/>
      <c r="U27" s="180" t="str">
        <f t="shared" si="0"/>
        <v>SI</v>
      </c>
      <c r="V27" s="181" t="str">
        <f t="shared" si="1"/>
        <v>SI</v>
      </c>
      <c r="W27" s="2"/>
      <c r="AM27" s="577"/>
      <c r="AN27" s="514">
        <v>21467</v>
      </c>
      <c r="AO27" s="514" t="s">
        <v>499</v>
      </c>
      <c r="AP27" s="514" t="s">
        <v>478</v>
      </c>
      <c r="AQ27" s="177"/>
      <c r="AR27" s="178"/>
      <c r="AS27" s="179"/>
      <c r="AT27" s="179"/>
      <c r="AU27" s="180" t="str">
        <f t="shared" si="2"/>
        <v>----</v>
      </c>
      <c r="AV27" s="181" t="str">
        <f t="shared" si="3"/>
        <v>----</v>
      </c>
      <c r="BM27" s="577"/>
      <c r="BN27" s="514">
        <v>21467</v>
      </c>
      <c r="BO27" s="514" t="s">
        <v>499</v>
      </c>
      <c r="BP27" s="514"/>
      <c r="BQ27" s="515"/>
      <c r="BR27" s="515"/>
      <c r="BS27" s="179"/>
      <c r="BT27" s="179"/>
      <c r="BU27" s="180" t="str">
        <f t="shared" si="4"/>
        <v>----</v>
      </c>
      <c r="BV27" s="181" t="str">
        <f t="shared" si="5"/>
        <v>----</v>
      </c>
      <c r="BW27" s="2"/>
    </row>
    <row r="28" spans="13:75" s="1" customFormat="1" ht="30" customHeight="1">
      <c r="M28" s="577"/>
      <c r="N28" s="514">
        <v>21468</v>
      </c>
      <c r="O28" s="514" t="s">
        <v>500</v>
      </c>
      <c r="P28" s="514" t="s">
        <v>478</v>
      </c>
      <c r="Q28" s="515">
        <v>0.80392156862745101</v>
      </c>
      <c r="R28" s="515">
        <v>0.66129032258064502</v>
      </c>
      <c r="S28" s="179"/>
      <c r="T28" s="179"/>
      <c r="U28" s="180" t="str">
        <f t="shared" si="0"/>
        <v>SI</v>
      </c>
      <c r="V28" s="181" t="str">
        <f t="shared" si="1"/>
        <v>SI</v>
      </c>
      <c r="W28" s="2"/>
      <c r="AM28" s="577"/>
      <c r="AN28" s="514">
        <v>21468</v>
      </c>
      <c r="AO28" s="514" t="s">
        <v>500</v>
      </c>
      <c r="AP28" s="514" t="s">
        <v>478</v>
      </c>
      <c r="AQ28" s="177"/>
      <c r="AR28" s="178"/>
      <c r="AS28" s="179"/>
      <c r="AT28" s="179"/>
      <c r="AU28" s="180" t="str">
        <f t="shared" si="2"/>
        <v>----</v>
      </c>
      <c r="AV28" s="181" t="str">
        <f t="shared" si="3"/>
        <v>----</v>
      </c>
      <c r="BM28" s="577"/>
      <c r="BN28" s="514">
        <v>21468</v>
      </c>
      <c r="BO28" s="514" t="s">
        <v>500</v>
      </c>
      <c r="BP28" s="514"/>
      <c r="BQ28" s="515"/>
      <c r="BR28" s="515"/>
      <c r="BS28" s="179"/>
      <c r="BT28" s="179"/>
      <c r="BU28" s="180" t="str">
        <f t="shared" si="4"/>
        <v>----</v>
      </c>
      <c r="BV28" s="181" t="str">
        <f t="shared" si="5"/>
        <v>----</v>
      </c>
      <c r="BW28" s="2"/>
    </row>
    <row r="29" spans="13:75" s="1" customFormat="1" ht="30" customHeight="1">
      <c r="M29" s="577"/>
      <c r="N29" s="514">
        <v>21469</v>
      </c>
      <c r="O29" s="514" t="s">
        <v>501</v>
      </c>
      <c r="P29" s="514" t="s">
        <v>478</v>
      </c>
      <c r="Q29" s="515">
        <v>0.79069767441860495</v>
      </c>
      <c r="R29" s="515">
        <v>0.59649122807017496</v>
      </c>
      <c r="S29" s="179"/>
      <c r="T29" s="179"/>
      <c r="U29" s="180" t="str">
        <f t="shared" si="0"/>
        <v>SI</v>
      </c>
      <c r="V29" s="181" t="str">
        <f t="shared" si="1"/>
        <v>SI</v>
      </c>
      <c r="W29" s="2"/>
      <c r="AM29" s="577"/>
      <c r="AN29" s="514">
        <v>21469</v>
      </c>
      <c r="AO29" s="514" t="s">
        <v>501</v>
      </c>
      <c r="AP29" s="514" t="s">
        <v>478</v>
      </c>
      <c r="AQ29" s="177"/>
      <c r="AR29" s="178"/>
      <c r="AS29" s="179"/>
      <c r="AT29" s="179"/>
      <c r="AU29" s="180" t="str">
        <f t="shared" si="2"/>
        <v>----</v>
      </c>
      <c r="AV29" s="181" t="str">
        <f t="shared" si="3"/>
        <v>----</v>
      </c>
      <c r="BM29" s="577"/>
      <c r="BN29" s="514">
        <v>21469</v>
      </c>
      <c r="BO29" s="514" t="s">
        <v>501</v>
      </c>
      <c r="BP29" s="514"/>
      <c r="BQ29" s="515"/>
      <c r="BR29" s="515"/>
      <c r="BS29" s="179"/>
      <c r="BT29" s="179"/>
      <c r="BU29" s="180" t="str">
        <f t="shared" si="4"/>
        <v>----</v>
      </c>
      <c r="BV29" s="181" t="str">
        <f t="shared" si="5"/>
        <v>----</v>
      </c>
      <c r="BW29" s="2"/>
    </row>
    <row r="30" spans="13:75" s="1" customFormat="1" ht="30" customHeight="1">
      <c r="M30" s="577"/>
      <c r="N30" s="514">
        <v>21470</v>
      </c>
      <c r="O30" s="514" t="s">
        <v>502</v>
      </c>
      <c r="P30" s="514" t="s">
        <v>478</v>
      </c>
      <c r="Q30" s="515">
        <v>0.76595744680851097</v>
      </c>
      <c r="R30" s="515">
        <v>0.65454545454545499</v>
      </c>
      <c r="S30" s="179"/>
      <c r="T30" s="179"/>
      <c r="U30" s="180" t="str">
        <f t="shared" si="0"/>
        <v>SI</v>
      </c>
      <c r="V30" s="181" t="str">
        <f t="shared" si="1"/>
        <v>SI</v>
      </c>
      <c r="W30" s="2"/>
      <c r="AM30" s="577"/>
      <c r="AN30" s="514">
        <v>21470</v>
      </c>
      <c r="AO30" s="514" t="s">
        <v>502</v>
      </c>
      <c r="AP30" s="514" t="s">
        <v>478</v>
      </c>
      <c r="AQ30" s="177"/>
      <c r="AR30" s="178"/>
      <c r="AS30" s="179"/>
      <c r="AT30" s="179"/>
      <c r="AU30" s="180" t="str">
        <f t="shared" si="2"/>
        <v>----</v>
      </c>
      <c r="AV30" s="181" t="str">
        <f t="shared" si="3"/>
        <v>----</v>
      </c>
      <c r="BM30" s="577"/>
      <c r="BN30" s="514">
        <v>21470</v>
      </c>
      <c r="BO30" s="514" t="s">
        <v>502</v>
      </c>
      <c r="BP30" s="514"/>
      <c r="BQ30" s="515"/>
      <c r="BR30" s="515"/>
      <c r="BS30" s="179"/>
      <c r="BT30" s="179"/>
      <c r="BU30" s="180" t="str">
        <f t="shared" si="4"/>
        <v>----</v>
      </c>
      <c r="BV30" s="181" t="str">
        <f t="shared" si="5"/>
        <v>----</v>
      </c>
      <c r="BW30" s="2"/>
    </row>
    <row r="31" spans="13:75" s="1" customFormat="1" ht="30" customHeight="1">
      <c r="M31" s="577"/>
      <c r="N31" s="514">
        <v>21471</v>
      </c>
      <c r="O31" s="514" t="s">
        <v>503</v>
      </c>
      <c r="P31" s="514" t="s">
        <v>478</v>
      </c>
      <c r="Q31" s="515">
        <v>0.9375</v>
      </c>
      <c r="R31" s="515">
        <v>0.88235294117647101</v>
      </c>
      <c r="S31" s="179"/>
      <c r="T31" s="179"/>
      <c r="U31" s="180" t="str">
        <f t="shared" si="0"/>
        <v>SI</v>
      </c>
      <c r="V31" s="181" t="str">
        <f t="shared" si="1"/>
        <v>SI</v>
      </c>
      <c r="W31" s="2"/>
      <c r="AM31" s="577"/>
      <c r="AN31" s="514">
        <v>21471</v>
      </c>
      <c r="AO31" s="514" t="s">
        <v>503</v>
      </c>
      <c r="AP31" s="514" t="s">
        <v>478</v>
      </c>
      <c r="AQ31" s="177"/>
      <c r="AR31" s="178"/>
      <c r="AS31" s="179"/>
      <c r="AT31" s="179"/>
      <c r="AU31" s="180" t="str">
        <f t="shared" si="2"/>
        <v>----</v>
      </c>
      <c r="AV31" s="181" t="str">
        <f t="shared" si="3"/>
        <v>----</v>
      </c>
      <c r="BM31" s="577"/>
      <c r="BN31" s="514">
        <v>21471</v>
      </c>
      <c r="BO31" s="514" t="s">
        <v>503</v>
      </c>
      <c r="BP31" s="514"/>
      <c r="BQ31" s="515"/>
      <c r="BR31" s="515"/>
      <c r="BS31" s="179"/>
      <c r="BT31" s="179"/>
      <c r="BU31" s="180" t="str">
        <f t="shared" si="4"/>
        <v>----</v>
      </c>
      <c r="BV31" s="181" t="str">
        <f t="shared" si="5"/>
        <v>----</v>
      </c>
      <c r="BW31" s="2"/>
    </row>
    <row r="32" spans="13:75" s="1" customFormat="1" ht="30" customHeight="1">
      <c r="M32" s="577"/>
      <c r="N32" s="514">
        <v>21473</v>
      </c>
      <c r="O32" s="514" t="s">
        <v>504</v>
      </c>
      <c r="P32" s="514" t="s">
        <v>478</v>
      </c>
      <c r="Q32" s="515">
        <v>1</v>
      </c>
      <c r="R32" s="515">
        <v>1</v>
      </c>
      <c r="S32" s="179"/>
      <c r="T32" s="179"/>
      <c r="U32" s="180" t="str">
        <f t="shared" si="0"/>
        <v>SI</v>
      </c>
      <c r="V32" s="181" t="str">
        <f t="shared" si="1"/>
        <v>SI</v>
      </c>
      <c r="W32" s="2"/>
      <c r="AM32" s="577"/>
      <c r="AN32" s="514">
        <v>21473</v>
      </c>
      <c r="AO32" s="514" t="s">
        <v>504</v>
      </c>
      <c r="AP32" s="514" t="s">
        <v>478</v>
      </c>
      <c r="AQ32" s="177"/>
      <c r="AR32" s="178"/>
      <c r="AS32" s="179"/>
      <c r="AT32" s="179"/>
      <c r="AU32" s="180" t="str">
        <f t="shared" si="2"/>
        <v>----</v>
      </c>
      <c r="AV32" s="181" t="str">
        <f t="shared" si="3"/>
        <v>----</v>
      </c>
      <c r="BM32" s="577"/>
      <c r="BN32" s="514">
        <v>21473</v>
      </c>
      <c r="BO32" s="514" t="s">
        <v>504</v>
      </c>
      <c r="BP32" s="514"/>
      <c r="BQ32" s="515"/>
      <c r="BR32" s="515"/>
      <c r="BS32" s="179"/>
      <c r="BT32" s="179"/>
      <c r="BU32" s="180" t="str">
        <f t="shared" si="4"/>
        <v>----</v>
      </c>
      <c r="BV32" s="181" t="str">
        <f t="shared" si="5"/>
        <v>----</v>
      </c>
      <c r="BW32" s="2"/>
    </row>
    <row r="33" spans="13:75" s="1" customFormat="1" ht="30" customHeight="1">
      <c r="M33" s="577"/>
      <c r="N33" s="514">
        <v>21474</v>
      </c>
      <c r="O33" s="514" t="s">
        <v>505</v>
      </c>
      <c r="P33" s="514" t="s">
        <v>478</v>
      </c>
      <c r="Q33" s="515">
        <v>0.81132075471698095</v>
      </c>
      <c r="R33" s="515">
        <v>0.53749999999999998</v>
      </c>
      <c r="S33" s="179"/>
      <c r="T33" s="179"/>
      <c r="U33" s="180" t="str">
        <f t="shared" si="0"/>
        <v>SI</v>
      </c>
      <c r="V33" s="181" t="str">
        <f t="shared" si="1"/>
        <v>SI</v>
      </c>
      <c r="W33" s="2"/>
      <c r="AM33" s="577"/>
      <c r="AN33" s="514">
        <v>21474</v>
      </c>
      <c r="AO33" s="514" t="s">
        <v>505</v>
      </c>
      <c r="AP33" s="514" t="s">
        <v>478</v>
      </c>
      <c r="AQ33" s="177"/>
      <c r="AR33" s="178"/>
      <c r="AS33" s="179"/>
      <c r="AT33" s="179"/>
      <c r="AU33" s="180" t="str">
        <f t="shared" si="2"/>
        <v>----</v>
      </c>
      <c r="AV33" s="181" t="str">
        <f t="shared" si="3"/>
        <v>----</v>
      </c>
      <c r="BM33" s="577"/>
      <c r="BN33" s="514">
        <v>21474</v>
      </c>
      <c r="BO33" s="514" t="s">
        <v>505</v>
      </c>
      <c r="BP33" s="514"/>
      <c r="BQ33" s="515"/>
      <c r="BR33" s="515"/>
      <c r="BS33" s="179"/>
      <c r="BT33" s="179"/>
      <c r="BU33" s="180" t="str">
        <f t="shared" si="4"/>
        <v>----</v>
      </c>
      <c r="BV33" s="181" t="str">
        <f t="shared" si="5"/>
        <v>----</v>
      </c>
      <c r="BW33" s="2"/>
    </row>
    <row r="34" spans="13:75" s="1" customFormat="1" ht="30" customHeight="1">
      <c r="M34" s="577"/>
      <c r="N34" s="514">
        <v>21475</v>
      </c>
      <c r="O34" s="514" t="s">
        <v>506</v>
      </c>
      <c r="P34" s="514" t="s">
        <v>478</v>
      </c>
      <c r="Q34" s="515">
        <v>0.83333333333333304</v>
      </c>
      <c r="R34" s="515">
        <v>0.71428571428571397</v>
      </c>
      <c r="S34" s="179"/>
      <c r="T34" s="179"/>
      <c r="U34" s="180" t="str">
        <f t="shared" si="0"/>
        <v>SI</v>
      </c>
      <c r="V34" s="181" t="str">
        <f t="shared" si="1"/>
        <v>SI</v>
      </c>
      <c r="W34" s="2"/>
      <c r="AM34" s="577"/>
      <c r="AN34" s="514">
        <v>21475</v>
      </c>
      <c r="AO34" s="514" t="s">
        <v>506</v>
      </c>
      <c r="AP34" s="514" t="s">
        <v>478</v>
      </c>
      <c r="AQ34" s="177"/>
      <c r="AR34" s="178"/>
      <c r="AS34" s="179"/>
      <c r="AT34" s="179"/>
      <c r="AU34" s="180" t="str">
        <f t="shared" si="2"/>
        <v>----</v>
      </c>
      <c r="AV34" s="181" t="str">
        <f t="shared" si="3"/>
        <v>----</v>
      </c>
      <c r="BM34" s="577"/>
      <c r="BN34" s="514">
        <v>21475</v>
      </c>
      <c r="BO34" s="514" t="s">
        <v>506</v>
      </c>
      <c r="BP34" s="514"/>
      <c r="BQ34" s="515"/>
      <c r="BR34" s="515"/>
      <c r="BS34" s="179"/>
      <c r="BT34" s="179"/>
      <c r="BU34" s="180" t="str">
        <f t="shared" si="4"/>
        <v>----</v>
      </c>
      <c r="BV34" s="181" t="str">
        <f t="shared" si="5"/>
        <v>----</v>
      </c>
      <c r="BW34" s="2"/>
    </row>
    <row r="35" spans="13:75" s="1" customFormat="1" ht="30" customHeight="1">
      <c r="M35" s="577"/>
      <c r="N35" s="514">
        <v>21476</v>
      </c>
      <c r="O35" s="514" t="s">
        <v>507</v>
      </c>
      <c r="P35" s="514" t="s">
        <v>478</v>
      </c>
      <c r="Q35" s="515">
        <v>0.83783783783783805</v>
      </c>
      <c r="R35" s="515">
        <v>0.62</v>
      </c>
      <c r="S35" s="179"/>
      <c r="T35" s="179"/>
      <c r="U35" s="180" t="str">
        <f t="shared" si="0"/>
        <v>SI</v>
      </c>
      <c r="V35" s="181" t="str">
        <f t="shared" si="1"/>
        <v>SI</v>
      </c>
      <c r="W35" s="2"/>
      <c r="AM35" s="577"/>
      <c r="AN35" s="514">
        <v>21476</v>
      </c>
      <c r="AO35" s="514" t="s">
        <v>507</v>
      </c>
      <c r="AP35" s="514" t="s">
        <v>478</v>
      </c>
      <c r="AQ35" s="177"/>
      <c r="AR35" s="178"/>
      <c r="AS35" s="179"/>
      <c r="AT35" s="179"/>
      <c r="AU35" s="180" t="str">
        <f t="shared" si="2"/>
        <v>----</v>
      </c>
      <c r="AV35" s="181" t="str">
        <f t="shared" si="3"/>
        <v>----</v>
      </c>
      <c r="BM35" s="577"/>
      <c r="BN35" s="514">
        <v>21476</v>
      </c>
      <c r="BO35" s="514" t="s">
        <v>507</v>
      </c>
      <c r="BP35" s="514"/>
      <c r="BQ35" s="515"/>
      <c r="BR35" s="515"/>
      <c r="BS35" s="179"/>
      <c r="BT35" s="179"/>
      <c r="BU35" s="180" t="str">
        <f t="shared" si="4"/>
        <v>----</v>
      </c>
      <c r="BV35" s="181" t="str">
        <f t="shared" si="5"/>
        <v>----</v>
      </c>
      <c r="BW35" s="2"/>
    </row>
    <row r="36" spans="13:75" s="1" customFormat="1" ht="30" customHeight="1">
      <c r="M36" s="577"/>
      <c r="N36" s="514">
        <v>21477</v>
      </c>
      <c r="O36" s="514" t="s">
        <v>508</v>
      </c>
      <c r="P36" s="514" t="s">
        <v>478</v>
      </c>
      <c r="Q36" s="515">
        <v>0.95652173913043503</v>
      </c>
      <c r="R36" s="515">
        <v>0.72131147540983598</v>
      </c>
      <c r="S36" s="179"/>
      <c r="T36" s="179"/>
      <c r="U36" s="180" t="str">
        <f t="shared" si="0"/>
        <v>SI</v>
      </c>
      <c r="V36" s="181" t="str">
        <f t="shared" si="1"/>
        <v>SI</v>
      </c>
      <c r="W36" s="2"/>
      <c r="AM36" s="577"/>
      <c r="AN36" s="514">
        <v>21477</v>
      </c>
      <c r="AO36" s="514" t="s">
        <v>508</v>
      </c>
      <c r="AP36" s="514" t="s">
        <v>478</v>
      </c>
      <c r="AQ36" s="177"/>
      <c r="AR36" s="178"/>
      <c r="AS36" s="179"/>
      <c r="AT36" s="179"/>
      <c r="AU36" s="180" t="str">
        <f t="shared" si="2"/>
        <v>----</v>
      </c>
      <c r="AV36" s="181" t="str">
        <f t="shared" si="3"/>
        <v>----</v>
      </c>
      <c r="BM36" s="577"/>
      <c r="BN36" s="514">
        <v>21477</v>
      </c>
      <c r="BO36" s="514" t="s">
        <v>508</v>
      </c>
      <c r="BP36" s="514"/>
      <c r="BQ36" s="515"/>
      <c r="BR36" s="515"/>
      <c r="BS36" s="179"/>
      <c r="BT36" s="179"/>
      <c r="BU36" s="180" t="str">
        <f t="shared" si="4"/>
        <v>----</v>
      </c>
      <c r="BV36" s="181" t="str">
        <f t="shared" si="5"/>
        <v>----</v>
      </c>
      <c r="BW36" s="2"/>
    </row>
    <row r="37" spans="13:75" s="1" customFormat="1" ht="30" customHeight="1">
      <c r="M37" s="577"/>
      <c r="N37" s="514">
        <v>21478</v>
      </c>
      <c r="O37" s="514" t="s">
        <v>509</v>
      </c>
      <c r="P37" s="514" t="s">
        <v>478</v>
      </c>
      <c r="Q37" s="515">
        <v>0.72222222222222199</v>
      </c>
      <c r="R37" s="515">
        <v>0.51315789473684204</v>
      </c>
      <c r="S37" s="179"/>
      <c r="T37" s="179"/>
      <c r="U37" s="180" t="str">
        <f t="shared" si="0"/>
        <v>SI</v>
      </c>
      <c r="V37" s="181" t="str">
        <f t="shared" si="1"/>
        <v>SI</v>
      </c>
      <c r="W37" s="2"/>
      <c r="AM37" s="577"/>
      <c r="AN37" s="514">
        <v>21478</v>
      </c>
      <c r="AO37" s="514" t="s">
        <v>509</v>
      </c>
      <c r="AP37" s="514" t="s">
        <v>478</v>
      </c>
      <c r="AQ37" s="177"/>
      <c r="AR37" s="178"/>
      <c r="AS37" s="179"/>
      <c r="AT37" s="179"/>
      <c r="AU37" s="180" t="str">
        <f t="shared" si="2"/>
        <v>----</v>
      </c>
      <c r="AV37" s="181" t="str">
        <f t="shared" si="3"/>
        <v>----</v>
      </c>
      <c r="BM37" s="577"/>
      <c r="BN37" s="514">
        <v>21478</v>
      </c>
      <c r="BO37" s="514" t="s">
        <v>509</v>
      </c>
      <c r="BP37" s="514"/>
      <c r="BQ37" s="515"/>
      <c r="BR37" s="515"/>
      <c r="BS37" s="179"/>
      <c r="BT37" s="179"/>
      <c r="BU37" s="180" t="str">
        <f t="shared" si="4"/>
        <v>----</v>
      </c>
      <c r="BV37" s="181" t="str">
        <f t="shared" si="5"/>
        <v>----</v>
      </c>
      <c r="BW37" s="2"/>
    </row>
    <row r="38" spans="13:75" ht="30" customHeight="1">
      <c r="M38" s="577"/>
      <c r="N38" s="514">
        <v>21479</v>
      </c>
      <c r="O38" s="514" t="s">
        <v>510</v>
      </c>
      <c r="P38" s="514" t="s">
        <v>478</v>
      </c>
      <c r="Q38" s="515">
        <v>0.97560975609756095</v>
      </c>
      <c r="R38" s="515">
        <v>0.93023255813953498</v>
      </c>
      <c r="S38" s="179"/>
      <c r="T38" s="179"/>
      <c r="U38" s="180" t="str">
        <f t="shared" si="0"/>
        <v>SI</v>
      </c>
      <c r="V38" s="181" t="str">
        <f t="shared" si="1"/>
        <v>SI</v>
      </c>
      <c r="W38" s="2"/>
      <c r="AM38" s="577"/>
      <c r="AN38" s="514">
        <v>21479</v>
      </c>
      <c r="AO38" s="514" t="s">
        <v>510</v>
      </c>
      <c r="AP38" s="514" t="s">
        <v>478</v>
      </c>
      <c r="AQ38" s="177"/>
      <c r="AR38" s="178"/>
      <c r="AS38" s="179"/>
      <c r="AT38" s="179"/>
      <c r="AU38" s="180" t="str">
        <f t="shared" si="2"/>
        <v>----</v>
      </c>
      <c r="AV38" s="181" t="str">
        <f t="shared" si="3"/>
        <v>----</v>
      </c>
      <c r="BM38" s="577"/>
      <c r="BN38" s="514">
        <v>21479</v>
      </c>
      <c r="BO38" s="514" t="s">
        <v>510</v>
      </c>
      <c r="BP38" s="514"/>
      <c r="BQ38" s="515"/>
      <c r="BR38" s="515"/>
      <c r="BS38" s="179"/>
      <c r="BT38" s="179"/>
      <c r="BU38" s="180" t="str">
        <f t="shared" si="4"/>
        <v>----</v>
      </c>
      <c r="BV38" s="181" t="str">
        <f t="shared" si="5"/>
        <v>----</v>
      </c>
      <c r="BW38" s="2"/>
    </row>
    <row r="39" spans="13:75" ht="30" customHeight="1">
      <c r="M39" s="577"/>
      <c r="N39" s="514">
        <v>21480</v>
      </c>
      <c r="O39" s="514" t="s">
        <v>511</v>
      </c>
      <c r="P39" s="514" t="s">
        <v>478</v>
      </c>
      <c r="Q39" s="515">
        <v>1</v>
      </c>
      <c r="R39" s="515">
        <v>0.88372093023255804</v>
      </c>
      <c r="S39" s="179"/>
      <c r="T39" s="179"/>
      <c r="U39" s="180" t="str">
        <f t="shared" si="0"/>
        <v>SI</v>
      </c>
      <c r="V39" s="181" t="str">
        <f t="shared" si="1"/>
        <v>SI</v>
      </c>
      <c r="W39" s="2"/>
      <c r="AM39" s="577"/>
      <c r="AN39" s="514">
        <v>21480</v>
      </c>
      <c r="AO39" s="514" t="s">
        <v>511</v>
      </c>
      <c r="AP39" s="514" t="s">
        <v>478</v>
      </c>
      <c r="AQ39" s="177"/>
      <c r="AR39" s="178"/>
      <c r="AS39" s="179"/>
      <c r="AT39" s="179"/>
      <c r="AU39" s="180" t="str">
        <f t="shared" si="2"/>
        <v>----</v>
      </c>
      <c r="AV39" s="181" t="str">
        <f t="shared" si="3"/>
        <v>----</v>
      </c>
      <c r="BM39" s="577"/>
      <c r="BN39" s="514">
        <v>21480</v>
      </c>
      <c r="BO39" s="514" t="s">
        <v>511</v>
      </c>
      <c r="BP39" s="514"/>
      <c r="BQ39" s="515"/>
      <c r="BR39" s="515"/>
      <c r="BS39" s="179"/>
      <c r="BT39" s="179"/>
      <c r="BU39" s="180" t="str">
        <f t="shared" si="4"/>
        <v>----</v>
      </c>
      <c r="BV39" s="181" t="str">
        <f t="shared" si="5"/>
        <v>----</v>
      </c>
      <c r="BW39" s="2"/>
    </row>
    <row r="40" spans="13:75" ht="30" customHeight="1">
      <c r="M40" s="577"/>
      <c r="N40" s="514">
        <v>21481</v>
      </c>
      <c r="O40" s="514" t="s">
        <v>512</v>
      </c>
      <c r="P40" s="514" t="s">
        <v>478</v>
      </c>
      <c r="Q40" s="515">
        <v>0.88888888888888895</v>
      </c>
      <c r="R40" s="515">
        <v>0.64</v>
      </c>
      <c r="S40" s="179"/>
      <c r="T40" s="179"/>
      <c r="U40" s="180" t="str">
        <f t="shared" si="0"/>
        <v>SI</v>
      </c>
      <c r="V40" s="181" t="str">
        <f t="shared" si="1"/>
        <v>SI</v>
      </c>
      <c r="W40" s="2"/>
      <c r="AM40" s="577"/>
      <c r="AN40" s="514">
        <v>21481</v>
      </c>
      <c r="AO40" s="514" t="s">
        <v>512</v>
      </c>
      <c r="AP40" s="514" t="s">
        <v>478</v>
      </c>
      <c r="AQ40" s="177"/>
      <c r="AR40" s="178"/>
      <c r="AS40" s="179"/>
      <c r="AT40" s="179"/>
      <c r="AU40" s="180" t="str">
        <f t="shared" si="2"/>
        <v>----</v>
      </c>
      <c r="AV40" s="181" t="str">
        <f t="shared" si="3"/>
        <v>----</v>
      </c>
      <c r="BM40" s="577"/>
      <c r="BN40" s="514">
        <v>21481</v>
      </c>
      <c r="BO40" s="514" t="s">
        <v>512</v>
      </c>
      <c r="BP40" s="514"/>
      <c r="BQ40" s="515"/>
      <c r="BR40" s="515"/>
      <c r="BS40" s="179"/>
      <c r="BT40" s="179"/>
      <c r="BU40" s="180" t="str">
        <f t="shared" si="4"/>
        <v>----</v>
      </c>
      <c r="BV40" s="181" t="str">
        <f t="shared" si="5"/>
        <v>----</v>
      </c>
      <c r="BW40" s="2"/>
    </row>
    <row r="41" spans="13:75" ht="30" customHeight="1">
      <c r="M41" s="577"/>
      <c r="N41" s="514">
        <v>21483</v>
      </c>
      <c r="O41" s="514" t="s">
        <v>513</v>
      </c>
      <c r="P41" s="514" t="s">
        <v>478</v>
      </c>
      <c r="Q41" s="515">
        <v>0.97222222222222199</v>
      </c>
      <c r="R41" s="515">
        <v>0.94594594594594605</v>
      </c>
      <c r="S41" s="179"/>
      <c r="T41" s="179"/>
      <c r="U41" s="180" t="str">
        <f t="shared" si="0"/>
        <v>SI</v>
      </c>
      <c r="V41" s="181" t="str">
        <f t="shared" si="1"/>
        <v>SI</v>
      </c>
      <c r="W41" s="2"/>
      <c r="AM41" s="577"/>
      <c r="AN41" s="514">
        <v>21483</v>
      </c>
      <c r="AO41" s="514" t="s">
        <v>513</v>
      </c>
      <c r="AP41" s="514" t="s">
        <v>478</v>
      </c>
      <c r="AQ41" s="177"/>
      <c r="AR41" s="178"/>
      <c r="AS41" s="179"/>
      <c r="AT41" s="179"/>
      <c r="AU41" s="180" t="str">
        <f t="shared" si="2"/>
        <v>----</v>
      </c>
      <c r="AV41" s="181" t="str">
        <f t="shared" si="3"/>
        <v>----</v>
      </c>
      <c r="BM41" s="577"/>
      <c r="BN41" s="514">
        <v>21483</v>
      </c>
      <c r="BO41" s="514" t="s">
        <v>513</v>
      </c>
      <c r="BP41" s="514"/>
      <c r="BQ41" s="515"/>
      <c r="BR41" s="515"/>
      <c r="BS41" s="179"/>
      <c r="BT41" s="179"/>
      <c r="BU41" s="180" t="str">
        <f t="shared" si="4"/>
        <v>----</v>
      </c>
      <c r="BV41" s="181" t="str">
        <f t="shared" si="5"/>
        <v>----</v>
      </c>
      <c r="BW41" s="2"/>
    </row>
    <row r="42" spans="13:75" ht="30" customHeight="1">
      <c r="M42" s="577"/>
      <c r="N42" s="514">
        <v>21485</v>
      </c>
      <c r="O42" s="514" t="s">
        <v>514</v>
      </c>
      <c r="P42" s="514" t="s">
        <v>478</v>
      </c>
      <c r="Q42" s="515">
        <v>0.76666666666666705</v>
      </c>
      <c r="R42" s="515">
        <v>0.69696969696969702</v>
      </c>
      <c r="S42" s="179"/>
      <c r="T42" s="179"/>
      <c r="U42" s="180" t="str">
        <f t="shared" si="0"/>
        <v>SI</v>
      </c>
      <c r="V42" s="181" t="str">
        <f t="shared" si="1"/>
        <v>SI</v>
      </c>
      <c r="W42" s="2"/>
      <c r="AM42" s="577"/>
      <c r="AN42" s="514">
        <v>21485</v>
      </c>
      <c r="AO42" s="514" t="s">
        <v>514</v>
      </c>
      <c r="AP42" s="514" t="s">
        <v>478</v>
      </c>
      <c r="AQ42" s="177"/>
      <c r="AR42" s="178"/>
      <c r="AS42" s="179"/>
      <c r="AT42" s="179"/>
      <c r="AU42" s="180" t="str">
        <f t="shared" si="2"/>
        <v>----</v>
      </c>
      <c r="AV42" s="181" t="str">
        <f t="shared" si="3"/>
        <v>----</v>
      </c>
      <c r="BM42" s="577"/>
      <c r="BN42" s="514">
        <v>21485</v>
      </c>
      <c r="BO42" s="514" t="s">
        <v>514</v>
      </c>
      <c r="BP42" s="514"/>
      <c r="BQ42" s="515"/>
      <c r="BR42" s="515"/>
      <c r="BS42" s="179"/>
      <c r="BT42" s="179"/>
      <c r="BU42" s="180" t="str">
        <f t="shared" si="4"/>
        <v>----</v>
      </c>
      <c r="BV42" s="181" t="str">
        <f t="shared" si="5"/>
        <v>----</v>
      </c>
      <c r="BW42" s="2"/>
    </row>
    <row r="43" spans="13:75" ht="30" customHeight="1">
      <c r="M43" s="577"/>
      <c r="N43" s="514">
        <v>21486</v>
      </c>
      <c r="O43" s="514" t="s">
        <v>515</v>
      </c>
      <c r="P43" s="514" t="s">
        <v>478</v>
      </c>
      <c r="Q43" s="515">
        <v>1</v>
      </c>
      <c r="R43" s="515">
        <v>0.88235294117647101</v>
      </c>
      <c r="S43" s="179"/>
      <c r="T43" s="179"/>
      <c r="U43" s="180" t="str">
        <f t="shared" si="0"/>
        <v>SI</v>
      </c>
      <c r="V43" s="181" t="str">
        <f t="shared" si="1"/>
        <v>SI</v>
      </c>
      <c r="W43" s="2"/>
      <c r="AM43" s="577"/>
      <c r="AN43" s="514">
        <v>21486</v>
      </c>
      <c r="AO43" s="514" t="s">
        <v>515</v>
      </c>
      <c r="AP43" s="514" t="s">
        <v>478</v>
      </c>
      <c r="AQ43" s="177"/>
      <c r="AR43" s="178"/>
      <c r="AS43" s="179"/>
      <c r="AT43" s="179"/>
      <c r="AU43" s="180" t="str">
        <f t="shared" si="2"/>
        <v>----</v>
      </c>
      <c r="AV43" s="181" t="str">
        <f t="shared" si="3"/>
        <v>----</v>
      </c>
      <c r="BM43" s="577"/>
      <c r="BN43" s="514">
        <v>21486</v>
      </c>
      <c r="BO43" s="514" t="s">
        <v>515</v>
      </c>
      <c r="BP43" s="514"/>
      <c r="BQ43" s="515"/>
      <c r="BR43" s="515"/>
      <c r="BS43" s="179"/>
      <c r="BT43" s="179"/>
      <c r="BU43" s="180" t="str">
        <f t="shared" si="4"/>
        <v>----</v>
      </c>
      <c r="BV43" s="181" t="str">
        <f t="shared" si="5"/>
        <v>----</v>
      </c>
      <c r="BW43" s="2"/>
    </row>
    <row r="44" spans="13:75" ht="30" customHeight="1">
      <c r="M44" s="577"/>
      <c r="N44" s="514">
        <v>21487</v>
      </c>
      <c r="O44" s="514" t="s">
        <v>516</v>
      </c>
      <c r="P44" s="514" t="s">
        <v>478</v>
      </c>
      <c r="Q44" s="515">
        <v>0.97435897435897401</v>
      </c>
      <c r="R44" s="515">
        <v>0.88372093023255804</v>
      </c>
      <c r="S44" s="179"/>
      <c r="T44" s="179"/>
      <c r="U44" s="180" t="str">
        <f t="shared" si="0"/>
        <v>SI</v>
      </c>
      <c r="V44" s="181" t="str">
        <f t="shared" si="1"/>
        <v>SI</v>
      </c>
      <c r="W44" s="2"/>
      <c r="AM44" s="577"/>
      <c r="AN44" s="514">
        <v>21487</v>
      </c>
      <c r="AO44" s="514" t="s">
        <v>516</v>
      </c>
      <c r="AP44" s="514" t="s">
        <v>478</v>
      </c>
      <c r="AQ44" s="177"/>
      <c r="AR44" s="178"/>
      <c r="AS44" s="179"/>
      <c r="AT44" s="179"/>
      <c r="AU44" s="180" t="str">
        <f t="shared" si="2"/>
        <v>----</v>
      </c>
      <c r="AV44" s="181" t="str">
        <f t="shared" si="3"/>
        <v>----</v>
      </c>
      <c r="BM44" s="577"/>
      <c r="BN44" s="514">
        <v>21487</v>
      </c>
      <c r="BO44" s="514" t="s">
        <v>516</v>
      </c>
      <c r="BP44" s="514"/>
      <c r="BQ44" s="515"/>
      <c r="BR44" s="515"/>
      <c r="BS44" s="179"/>
      <c r="BT44" s="179"/>
      <c r="BU44" s="180" t="str">
        <f t="shared" si="4"/>
        <v>----</v>
      </c>
      <c r="BV44" s="181" t="str">
        <f t="shared" si="5"/>
        <v>----</v>
      </c>
      <c r="BW44" s="2"/>
    </row>
    <row r="45" spans="13:75" ht="30" customHeight="1">
      <c r="M45" s="577"/>
      <c r="N45" s="514">
        <v>21488</v>
      </c>
      <c r="O45" s="514" t="s">
        <v>517</v>
      </c>
      <c r="P45" s="514" t="s">
        <v>478</v>
      </c>
      <c r="Q45" s="515">
        <v>1</v>
      </c>
      <c r="R45" s="515">
        <v>0.91176470588235303</v>
      </c>
      <c r="S45" s="179"/>
      <c r="T45" s="179"/>
      <c r="U45" s="182" t="str">
        <f t="shared" si="0"/>
        <v>SI</v>
      </c>
      <c r="V45" s="183" t="str">
        <f t="shared" si="1"/>
        <v>SI</v>
      </c>
      <c r="W45" s="2"/>
      <c r="AM45" s="577"/>
      <c r="AN45" s="514">
        <v>21488</v>
      </c>
      <c r="AO45" s="514" t="s">
        <v>517</v>
      </c>
      <c r="AP45" s="514" t="s">
        <v>478</v>
      </c>
      <c r="AQ45" s="177"/>
      <c r="AR45" s="178"/>
      <c r="AS45" s="179"/>
      <c r="AT45" s="179"/>
      <c r="AU45" s="182" t="str">
        <f t="shared" si="2"/>
        <v>----</v>
      </c>
      <c r="AV45" s="183" t="str">
        <f t="shared" si="3"/>
        <v>----</v>
      </c>
      <c r="BM45" s="577"/>
      <c r="BN45" s="514">
        <v>21488</v>
      </c>
      <c r="BO45" s="514" t="s">
        <v>517</v>
      </c>
      <c r="BP45" s="514"/>
      <c r="BQ45" s="515"/>
      <c r="BR45" s="515"/>
      <c r="BS45" s="179"/>
      <c r="BT45" s="179"/>
      <c r="BU45" s="182" t="str">
        <f t="shared" si="4"/>
        <v>----</v>
      </c>
      <c r="BV45" s="183" t="str">
        <f t="shared" si="5"/>
        <v>----</v>
      </c>
      <c r="BW45" s="2"/>
    </row>
    <row r="46" spans="13:75">
      <c r="M46" s="577"/>
      <c r="N46" s="514">
        <v>21489</v>
      </c>
      <c r="O46" s="514" t="s">
        <v>518</v>
      </c>
      <c r="P46" s="514" t="s">
        <v>478</v>
      </c>
      <c r="Q46" s="515">
        <v>1</v>
      </c>
      <c r="R46" s="515">
        <v>0.81818181818181801</v>
      </c>
      <c r="S46" s="179"/>
      <c r="T46" s="179"/>
      <c r="U46" s="182" t="str">
        <f t="shared" si="0"/>
        <v>SI</v>
      </c>
      <c r="V46" s="183" t="str">
        <f t="shared" si="1"/>
        <v>SI</v>
      </c>
      <c r="W46" s="2"/>
      <c r="X46" s="2"/>
      <c r="Y46" s="2"/>
      <c r="Z46" s="2"/>
      <c r="AM46" s="577"/>
      <c r="AN46" s="514">
        <v>21489</v>
      </c>
      <c r="AO46" s="514" t="s">
        <v>518</v>
      </c>
      <c r="AP46" s="514" t="s">
        <v>478</v>
      </c>
      <c r="AQ46" s="2"/>
      <c r="AR46" s="2"/>
      <c r="AS46" s="2"/>
      <c r="AT46" s="2"/>
      <c r="AU46" s="2"/>
      <c r="AV46" s="2"/>
      <c r="BM46" s="577"/>
      <c r="BN46" s="514">
        <v>21489</v>
      </c>
      <c r="BO46" s="514" t="s">
        <v>518</v>
      </c>
      <c r="BP46" s="514"/>
      <c r="BQ46" s="515"/>
      <c r="BR46" s="515"/>
      <c r="BS46" s="179"/>
      <c r="BT46" s="179"/>
      <c r="BU46" s="182" t="str">
        <f t="shared" ref="BU46:BU50" si="6">+IF(BQ46=0,"----",IF(BQ46&gt;=BS46,"SI","NON"))</f>
        <v>----</v>
      </c>
      <c r="BV46" s="183" t="str">
        <f t="shared" ref="BV46:BV50" si="7">+IF(BR46=0,"----",IF(BR46&gt;=BT46,"SI","NON"))</f>
        <v>----</v>
      </c>
      <c r="BW46" s="2"/>
    </row>
    <row r="47" spans="13:75" ht="22.5">
      <c r="M47" s="577"/>
      <c r="N47" s="514">
        <v>21492</v>
      </c>
      <c r="O47" s="514" t="s">
        <v>519</v>
      </c>
      <c r="P47" s="514" t="s">
        <v>478</v>
      </c>
      <c r="Q47" s="515">
        <v>1</v>
      </c>
      <c r="R47" s="515">
        <v>0.94444444444444398</v>
      </c>
      <c r="S47" s="179"/>
      <c r="T47" s="179"/>
      <c r="U47" s="182" t="str">
        <f t="shared" si="0"/>
        <v>SI</v>
      </c>
      <c r="V47" s="183" t="str">
        <f t="shared" si="1"/>
        <v>SI</v>
      </c>
      <c r="W47" s="2"/>
      <c r="X47" s="2"/>
      <c r="Y47" s="2"/>
      <c r="Z47" s="2"/>
      <c r="AM47" s="577"/>
      <c r="AN47" s="514">
        <v>21492</v>
      </c>
      <c r="AO47" s="514" t="s">
        <v>519</v>
      </c>
      <c r="AP47" s="514" t="s">
        <v>478</v>
      </c>
      <c r="AQ47" s="2"/>
      <c r="AR47" s="2"/>
      <c r="AS47" s="2"/>
      <c r="AT47" s="2"/>
      <c r="AU47" s="2"/>
      <c r="AV47" s="2"/>
      <c r="BM47" s="577"/>
      <c r="BN47" s="514">
        <v>21492</v>
      </c>
      <c r="BO47" s="514" t="s">
        <v>519</v>
      </c>
      <c r="BP47" s="514"/>
      <c r="BQ47" s="515"/>
      <c r="BR47" s="515"/>
      <c r="BS47" s="179"/>
      <c r="BT47" s="179"/>
      <c r="BU47" s="182" t="str">
        <f t="shared" si="6"/>
        <v>----</v>
      </c>
      <c r="BV47" s="183" t="str">
        <f t="shared" si="7"/>
        <v>----</v>
      </c>
      <c r="BW47" s="2"/>
    </row>
    <row r="48" spans="13:75" ht="22.5">
      <c r="M48" s="577"/>
      <c r="N48" s="514">
        <v>21493</v>
      </c>
      <c r="O48" s="514" t="s">
        <v>520</v>
      </c>
      <c r="P48" s="514" t="s">
        <v>478</v>
      </c>
      <c r="Q48" s="515">
        <v>1</v>
      </c>
      <c r="R48" s="515">
        <v>0.93181818181818199</v>
      </c>
      <c r="S48" s="179"/>
      <c r="T48" s="179"/>
      <c r="U48" s="182" t="str">
        <f t="shared" si="0"/>
        <v>SI</v>
      </c>
      <c r="V48" s="183" t="str">
        <f t="shared" si="1"/>
        <v>SI</v>
      </c>
      <c r="W48" s="2"/>
      <c r="X48" s="2"/>
      <c r="Y48" s="2"/>
      <c r="Z48" s="2"/>
      <c r="AM48" s="577"/>
      <c r="AN48" s="514">
        <v>21493</v>
      </c>
      <c r="AO48" s="514" t="s">
        <v>520</v>
      </c>
      <c r="AP48" s="514" t="s">
        <v>478</v>
      </c>
      <c r="AQ48" s="2"/>
      <c r="AR48" s="2"/>
      <c r="AS48" s="2"/>
      <c r="AT48" s="2"/>
      <c r="AU48" s="2"/>
      <c r="AV48" s="2"/>
      <c r="BM48" s="577"/>
      <c r="BN48" s="514">
        <v>21493</v>
      </c>
      <c r="BO48" s="514" t="s">
        <v>520</v>
      </c>
      <c r="BP48" s="514"/>
      <c r="BQ48" s="515"/>
      <c r="BR48" s="515"/>
      <c r="BS48" s="179"/>
      <c r="BT48" s="179"/>
      <c r="BU48" s="182" t="str">
        <f t="shared" si="6"/>
        <v>----</v>
      </c>
      <c r="BV48" s="183" t="str">
        <f t="shared" si="7"/>
        <v>----</v>
      </c>
      <c r="BW48" s="2"/>
    </row>
    <row r="49" spans="13:75" ht="22.5">
      <c r="M49" s="577"/>
      <c r="N49" s="514">
        <v>21495</v>
      </c>
      <c r="O49" s="514" t="s">
        <v>521</v>
      </c>
      <c r="P49" s="514" t="s">
        <v>478</v>
      </c>
      <c r="Q49" s="515">
        <v>1</v>
      </c>
      <c r="R49" s="515">
        <v>1</v>
      </c>
      <c r="S49" s="179"/>
      <c r="T49" s="179"/>
      <c r="U49" s="182" t="str">
        <f t="shared" si="0"/>
        <v>SI</v>
      </c>
      <c r="V49" s="183" t="str">
        <f t="shared" si="1"/>
        <v>SI</v>
      </c>
      <c r="W49" s="2"/>
      <c r="X49" s="2"/>
      <c r="Y49" s="2"/>
      <c r="Z49" s="2"/>
      <c r="AM49" s="577"/>
      <c r="AN49" s="514">
        <v>21495</v>
      </c>
      <c r="AO49" s="514" t="s">
        <v>521</v>
      </c>
      <c r="AP49" s="514" t="s">
        <v>478</v>
      </c>
      <c r="AQ49" s="2"/>
      <c r="AR49" s="2"/>
      <c r="AS49" s="2"/>
      <c r="AT49" s="2"/>
      <c r="AU49" s="2"/>
      <c r="AV49" s="2"/>
      <c r="BM49" s="577"/>
      <c r="BN49" s="514">
        <v>21495</v>
      </c>
      <c r="BO49" s="514" t="s">
        <v>521</v>
      </c>
      <c r="BP49" s="514"/>
      <c r="BQ49" s="515"/>
      <c r="BR49" s="515"/>
      <c r="BS49" s="179"/>
      <c r="BT49" s="179"/>
      <c r="BU49" s="182" t="str">
        <f t="shared" si="6"/>
        <v>----</v>
      </c>
      <c r="BV49" s="183" t="str">
        <f t="shared" si="7"/>
        <v>----</v>
      </c>
      <c r="BW49" s="2"/>
    </row>
    <row r="50" spans="13:75">
      <c r="M50" s="577"/>
      <c r="N50" s="514">
        <v>21496</v>
      </c>
      <c r="O50" s="514" t="s">
        <v>522</v>
      </c>
      <c r="P50" s="514" t="s">
        <v>478</v>
      </c>
      <c r="Q50" s="515">
        <v>1</v>
      </c>
      <c r="R50" s="515">
        <v>0.40909090909090901</v>
      </c>
      <c r="S50" s="179"/>
      <c r="T50" s="179"/>
      <c r="U50" s="182" t="str">
        <f t="shared" si="0"/>
        <v>SI</v>
      </c>
      <c r="V50" s="183" t="str">
        <f t="shared" si="1"/>
        <v>SI</v>
      </c>
      <c r="W50" s="2"/>
      <c r="X50" s="2"/>
      <c r="Y50" s="2"/>
      <c r="Z50" s="2"/>
      <c r="AM50" s="577"/>
      <c r="AN50" s="514">
        <v>21496</v>
      </c>
      <c r="AO50" s="514" t="s">
        <v>522</v>
      </c>
      <c r="AP50" s="514" t="s">
        <v>478</v>
      </c>
      <c r="AQ50" s="2"/>
      <c r="AR50" s="2"/>
      <c r="AS50" s="2"/>
      <c r="AT50" s="2"/>
      <c r="AU50" s="2"/>
      <c r="AV50" s="2"/>
      <c r="BM50" s="577"/>
      <c r="BN50" s="514">
        <v>21496</v>
      </c>
      <c r="BO50" s="514" t="s">
        <v>522</v>
      </c>
      <c r="BP50" s="514"/>
      <c r="BQ50" s="515"/>
      <c r="BR50" s="515"/>
      <c r="BS50" s="179"/>
      <c r="BT50" s="179"/>
      <c r="BU50" s="182" t="str">
        <f t="shared" si="6"/>
        <v>----</v>
      </c>
      <c r="BV50" s="183" t="str">
        <f t="shared" si="7"/>
        <v>----</v>
      </c>
      <c r="BW50" s="2"/>
    </row>
    <row r="51" spans="13:75">
      <c r="M51" s="2"/>
      <c r="N51" s="2"/>
      <c r="O51" s="1"/>
      <c r="P51" s="2"/>
      <c r="Q51" s="2"/>
      <c r="R51" s="2"/>
      <c r="S51" s="2"/>
      <c r="T51" s="2"/>
      <c r="U51" s="2"/>
      <c r="V51" s="2"/>
      <c r="W51" s="2"/>
      <c r="X51" s="2"/>
      <c r="Y51" s="2"/>
      <c r="Z51" s="2"/>
      <c r="AM51" s="2"/>
      <c r="AN51" s="2"/>
      <c r="AO51" s="1"/>
      <c r="AP51" s="2"/>
      <c r="AQ51" s="2"/>
      <c r="AR51" s="2"/>
      <c r="AS51" s="2"/>
      <c r="AT51" s="2"/>
      <c r="AU51" s="2"/>
      <c r="AV51" s="2"/>
      <c r="BM51" s="2"/>
      <c r="BN51" s="2"/>
      <c r="BO51" s="1"/>
      <c r="BP51" s="2"/>
      <c r="BQ51" s="2"/>
      <c r="BR51" s="2"/>
      <c r="BS51" s="2"/>
      <c r="BT51" s="2"/>
      <c r="BU51" s="2"/>
      <c r="BV51" s="2"/>
      <c r="BW51" s="2"/>
    </row>
    <row r="52" spans="13:75">
      <c r="M52" s="2"/>
      <c r="N52" s="2"/>
      <c r="O52" s="1"/>
      <c r="P52" s="2"/>
      <c r="Q52" s="2"/>
      <c r="R52" s="2"/>
      <c r="S52" s="2"/>
      <c r="T52" s="2"/>
      <c r="U52" s="2"/>
      <c r="V52" s="2"/>
      <c r="W52" s="2"/>
      <c r="X52" s="2"/>
      <c r="Y52" s="2"/>
      <c r="Z52" s="2"/>
      <c r="AM52" s="2"/>
      <c r="AN52" s="2"/>
      <c r="AO52" s="1"/>
      <c r="AP52" s="2"/>
      <c r="AQ52" s="2"/>
      <c r="AR52" s="2"/>
      <c r="AS52" s="2"/>
      <c r="AT52" s="2"/>
      <c r="AU52" s="2"/>
      <c r="AV52" s="2"/>
      <c r="BM52" s="2"/>
      <c r="BN52" s="2"/>
      <c r="BO52" s="1"/>
      <c r="BP52" s="2"/>
      <c r="BQ52" s="2"/>
      <c r="BR52" s="2"/>
      <c r="BS52" s="2"/>
      <c r="BT52" s="2"/>
      <c r="BU52" s="2"/>
      <c r="BV52" s="2"/>
      <c r="BW52" s="2"/>
    </row>
    <row r="53" spans="13:75">
      <c r="M53" s="2"/>
      <c r="N53" s="2"/>
      <c r="O53" s="1"/>
      <c r="P53" s="2"/>
      <c r="Q53" s="2"/>
      <c r="R53" s="2"/>
      <c r="S53" s="2"/>
      <c r="T53" s="2"/>
      <c r="U53" s="2"/>
      <c r="V53" s="2"/>
      <c r="W53" s="2"/>
      <c r="X53" s="2"/>
      <c r="Y53" s="2"/>
      <c r="Z53" s="2"/>
      <c r="AM53" s="2"/>
      <c r="AN53" s="2"/>
      <c r="AO53" s="1"/>
      <c r="AP53" s="2"/>
      <c r="AQ53" s="2"/>
      <c r="AR53" s="2"/>
      <c r="AS53" s="2"/>
      <c r="AT53" s="2"/>
      <c r="AU53" s="2"/>
      <c r="AV53" s="2"/>
      <c r="BM53" s="2"/>
      <c r="BN53" s="2"/>
      <c r="BO53" s="1"/>
      <c r="BP53" s="2"/>
      <c r="BQ53" s="2"/>
      <c r="BR53" s="2"/>
      <c r="BS53" s="2"/>
      <c r="BT53" s="2"/>
      <c r="BU53" s="2"/>
      <c r="BV53" s="2"/>
      <c r="BW53" s="2"/>
    </row>
    <row r="54" spans="13:75">
      <c r="M54" s="2"/>
      <c r="N54" s="2"/>
      <c r="O54" s="1"/>
      <c r="P54" s="2"/>
      <c r="Q54" s="2"/>
      <c r="R54" s="2"/>
      <c r="S54" s="2"/>
      <c r="T54" s="2"/>
      <c r="U54" s="2"/>
      <c r="V54" s="2"/>
      <c r="W54" s="2"/>
      <c r="X54" s="2"/>
      <c r="Y54" s="2"/>
      <c r="Z54" s="2"/>
      <c r="AM54" s="2"/>
      <c r="AN54" s="2"/>
      <c r="AO54" s="1"/>
      <c r="AP54" s="2"/>
      <c r="AQ54" s="2"/>
      <c r="AR54" s="2"/>
      <c r="AS54" s="2"/>
      <c r="AT54" s="2"/>
      <c r="AU54" s="2"/>
      <c r="AV54" s="2"/>
      <c r="BM54" s="2"/>
      <c r="BN54" s="2"/>
      <c r="BO54" s="1"/>
      <c r="BP54" s="2"/>
      <c r="BQ54" s="2"/>
      <c r="BR54" s="2"/>
      <c r="BS54" s="2"/>
      <c r="BT54" s="2"/>
      <c r="BU54" s="2"/>
      <c r="BV54" s="2"/>
      <c r="BW54" s="2"/>
    </row>
    <row r="55" spans="13:75">
      <c r="M55" s="2"/>
      <c r="N55" s="2"/>
      <c r="O55" s="1"/>
      <c r="P55" s="2"/>
      <c r="Q55" s="2"/>
      <c r="R55" s="2"/>
      <c r="S55" s="2"/>
      <c r="T55" s="2"/>
      <c r="U55" s="2"/>
      <c r="V55" s="2"/>
      <c r="W55" s="2"/>
      <c r="X55" s="2"/>
      <c r="Y55" s="2"/>
      <c r="Z55" s="2"/>
      <c r="AM55" s="2"/>
      <c r="AN55" s="2"/>
      <c r="AO55" s="1"/>
      <c r="AP55" s="2"/>
      <c r="AQ55" s="2"/>
      <c r="AR55" s="2"/>
      <c r="AS55" s="2"/>
      <c r="AT55" s="2"/>
      <c r="AU55" s="2"/>
      <c r="AV55" s="2"/>
      <c r="BM55" s="2"/>
      <c r="BN55" s="2"/>
      <c r="BO55" s="1"/>
      <c r="BP55" s="2"/>
      <c r="BQ55" s="2"/>
      <c r="BR55" s="2"/>
      <c r="BS55" s="2"/>
      <c r="BT55" s="2"/>
      <c r="BU55" s="2"/>
      <c r="BV55" s="2"/>
      <c r="BW55" s="2"/>
    </row>
    <row r="56" spans="13:75">
      <c r="M56" s="2"/>
      <c r="N56" s="2"/>
      <c r="O56" s="1"/>
      <c r="P56" s="2"/>
      <c r="Q56" s="2"/>
      <c r="R56" s="2"/>
      <c r="S56" s="2"/>
      <c r="T56" s="2"/>
      <c r="U56" s="2"/>
      <c r="V56" s="2"/>
      <c r="W56" s="2"/>
      <c r="X56" s="2"/>
      <c r="Y56" s="2"/>
      <c r="Z56" s="2"/>
      <c r="AM56" s="2"/>
      <c r="AN56" s="2"/>
      <c r="AO56" s="1"/>
      <c r="AP56" s="2"/>
      <c r="AQ56" s="2"/>
      <c r="AR56" s="2"/>
      <c r="AS56" s="2"/>
      <c r="AT56" s="2"/>
      <c r="AU56" s="2"/>
      <c r="AV56" s="2"/>
      <c r="BM56" s="2"/>
      <c r="BN56" s="2"/>
      <c r="BO56" s="1"/>
      <c r="BP56" s="2"/>
      <c r="BQ56" s="2"/>
      <c r="BR56" s="2"/>
      <c r="BS56" s="2"/>
      <c r="BT56" s="2"/>
      <c r="BU56" s="2"/>
      <c r="BV56" s="2"/>
      <c r="BW56" s="2"/>
    </row>
    <row r="57" spans="13:75">
      <c r="M57" s="2"/>
      <c r="N57" s="2"/>
      <c r="O57" s="1"/>
      <c r="P57" s="2"/>
      <c r="Q57" s="2"/>
      <c r="R57" s="2"/>
      <c r="S57" s="2"/>
      <c r="T57" s="2"/>
      <c r="U57" s="2"/>
      <c r="V57" s="2"/>
      <c r="W57" s="2"/>
      <c r="X57" s="2"/>
      <c r="Y57" s="2"/>
      <c r="Z57" s="2"/>
      <c r="AM57" s="2"/>
      <c r="AN57" s="2"/>
      <c r="AO57" s="1"/>
      <c r="AP57" s="2"/>
      <c r="AQ57" s="2"/>
      <c r="AR57" s="2"/>
      <c r="AS57" s="2"/>
      <c r="AT57" s="2"/>
      <c r="AU57" s="2"/>
      <c r="AV57" s="2"/>
      <c r="BM57" s="2"/>
      <c r="BN57" s="2"/>
      <c r="BO57" s="1"/>
      <c r="BP57" s="2"/>
      <c r="BQ57" s="2"/>
      <c r="BR57" s="2"/>
      <c r="BS57" s="2"/>
      <c r="BT57" s="2"/>
      <c r="BU57" s="2"/>
      <c r="BV57" s="2"/>
      <c r="BW57" s="2"/>
    </row>
    <row r="58" spans="13:75">
      <c r="M58" s="2"/>
      <c r="N58" s="2"/>
      <c r="O58" s="1"/>
      <c r="P58" s="2"/>
      <c r="Q58" s="2"/>
      <c r="R58" s="2"/>
      <c r="S58" s="2"/>
      <c r="T58" s="2"/>
      <c r="U58" s="2"/>
      <c r="V58" s="2"/>
      <c r="W58" s="2"/>
      <c r="X58" s="2"/>
      <c r="Y58" s="2"/>
      <c r="Z58" s="2"/>
      <c r="AM58" s="2"/>
      <c r="AN58" s="2"/>
      <c r="AO58" s="1"/>
      <c r="AP58" s="2"/>
      <c r="AQ58" s="2"/>
      <c r="AR58" s="2"/>
      <c r="AS58" s="2"/>
      <c r="AT58" s="2"/>
      <c r="AU58" s="2"/>
      <c r="AV58" s="2"/>
      <c r="BM58" s="2"/>
      <c r="BN58" s="2"/>
      <c r="BO58" s="1"/>
      <c r="BP58" s="2"/>
      <c r="BQ58" s="2"/>
      <c r="BR58" s="2"/>
      <c r="BS58" s="2"/>
      <c r="BT58" s="2"/>
      <c r="BU58" s="2"/>
      <c r="BV58" s="2"/>
      <c r="BW58" s="2"/>
    </row>
    <row r="59" spans="13:75">
      <c r="M59" s="2"/>
      <c r="N59" s="2"/>
      <c r="O59" s="1"/>
      <c r="P59" s="2"/>
      <c r="Q59" s="2"/>
      <c r="R59" s="2"/>
      <c r="S59" s="2"/>
      <c r="T59" s="2"/>
      <c r="U59" s="2"/>
      <c r="V59" s="2"/>
      <c r="W59" s="2"/>
      <c r="X59" s="2"/>
      <c r="Y59" s="2"/>
      <c r="Z59" s="2"/>
      <c r="AM59" s="2"/>
      <c r="AN59" s="2"/>
      <c r="AO59" s="1"/>
      <c r="AP59" s="2"/>
      <c r="AQ59" s="2"/>
      <c r="AR59" s="2"/>
      <c r="AS59" s="2"/>
      <c r="AT59" s="2"/>
      <c r="AU59" s="2"/>
      <c r="AV59" s="2"/>
      <c r="BM59" s="2"/>
      <c r="BN59" s="2"/>
      <c r="BO59" s="1"/>
      <c r="BP59" s="2"/>
      <c r="BQ59" s="2"/>
      <c r="BR59" s="2"/>
      <c r="BS59" s="2"/>
      <c r="BT59" s="2"/>
      <c r="BU59" s="2"/>
      <c r="BV59" s="2"/>
      <c r="BW59" s="2"/>
    </row>
    <row r="60" spans="13:75">
      <c r="M60" s="2"/>
      <c r="N60" s="2"/>
      <c r="O60" s="1"/>
      <c r="P60" s="2"/>
      <c r="Q60" s="2"/>
      <c r="R60" s="2"/>
      <c r="S60" s="2"/>
      <c r="T60" s="2"/>
      <c r="U60" s="2"/>
      <c r="V60" s="2"/>
      <c r="W60" s="2"/>
      <c r="X60" s="2"/>
      <c r="Y60" s="2"/>
      <c r="Z60" s="2"/>
      <c r="AM60" s="2"/>
      <c r="AN60" s="2"/>
      <c r="AO60" s="1"/>
      <c r="AP60" s="2"/>
      <c r="AQ60" s="2"/>
      <c r="AR60" s="2"/>
      <c r="AS60" s="2"/>
      <c r="AT60" s="2"/>
      <c r="AU60" s="2"/>
      <c r="AV60" s="2"/>
      <c r="BM60" s="2"/>
      <c r="BN60" s="2"/>
      <c r="BO60" s="1"/>
      <c r="BP60" s="2"/>
      <c r="BQ60" s="2"/>
      <c r="BR60" s="2"/>
      <c r="BS60" s="2"/>
      <c r="BT60" s="2"/>
      <c r="BU60" s="2"/>
      <c r="BV60" s="2"/>
      <c r="BW60" s="2"/>
    </row>
    <row r="61" spans="13:75">
      <c r="M61" s="2"/>
      <c r="N61" s="2"/>
      <c r="O61" s="1"/>
      <c r="P61" s="2"/>
      <c r="Q61" s="2"/>
      <c r="R61" s="2"/>
      <c r="S61" s="2"/>
      <c r="T61" s="2"/>
      <c r="U61" s="2"/>
      <c r="V61" s="2"/>
      <c r="W61" s="2"/>
      <c r="X61" s="2"/>
      <c r="Y61" s="2"/>
      <c r="Z61" s="2"/>
      <c r="AM61" s="2"/>
      <c r="AN61" s="2"/>
      <c r="AO61" s="1"/>
      <c r="AP61" s="2"/>
      <c r="AQ61" s="2"/>
      <c r="AR61" s="2"/>
      <c r="AS61" s="2"/>
      <c r="AT61" s="2"/>
      <c r="AU61" s="2"/>
      <c r="AV61" s="2"/>
      <c r="BM61" s="2"/>
      <c r="BN61" s="2"/>
      <c r="BO61" s="1"/>
      <c r="BP61" s="2"/>
      <c r="BQ61" s="2"/>
      <c r="BR61" s="2"/>
      <c r="BS61" s="2"/>
      <c r="BT61" s="2"/>
      <c r="BU61" s="2"/>
      <c r="BV61" s="2"/>
      <c r="BW61" s="2"/>
    </row>
    <row r="62" spans="13:75">
      <c r="M62" s="2"/>
      <c r="N62" s="2"/>
      <c r="O62" s="1"/>
      <c r="P62" s="2"/>
      <c r="Q62" s="2"/>
      <c r="R62" s="2"/>
      <c r="S62" s="2"/>
      <c r="T62" s="2"/>
      <c r="U62" s="2"/>
      <c r="V62" s="2"/>
      <c r="W62" s="2"/>
      <c r="X62" s="2"/>
      <c r="Y62" s="2"/>
      <c r="Z62" s="2"/>
      <c r="AM62" s="2"/>
      <c r="AN62" s="2"/>
      <c r="AO62" s="1"/>
      <c r="AP62" s="2"/>
      <c r="AQ62" s="2"/>
      <c r="AR62" s="2"/>
      <c r="AS62" s="2"/>
      <c r="AT62" s="2"/>
      <c r="AU62" s="2"/>
      <c r="AV62" s="2"/>
      <c r="BM62" s="2"/>
      <c r="BN62" s="2"/>
      <c r="BO62" s="1"/>
      <c r="BP62" s="2"/>
      <c r="BQ62" s="2"/>
      <c r="BR62" s="2"/>
      <c r="BS62" s="2"/>
      <c r="BT62" s="2"/>
      <c r="BU62" s="2"/>
      <c r="BV62" s="2"/>
      <c r="BW62" s="2"/>
    </row>
    <row r="63" spans="13:75">
      <c r="M63" s="2"/>
      <c r="N63" s="2"/>
      <c r="O63" s="1"/>
      <c r="P63" s="2"/>
      <c r="Q63" s="2"/>
      <c r="R63" s="2"/>
      <c r="S63" s="2"/>
      <c r="T63" s="2"/>
      <c r="U63" s="2"/>
      <c r="V63" s="2"/>
      <c r="W63" s="2"/>
      <c r="X63" s="2"/>
      <c r="Y63" s="2"/>
      <c r="Z63" s="2"/>
      <c r="AM63" s="2"/>
      <c r="AN63" s="2"/>
      <c r="AO63" s="1"/>
      <c r="AP63" s="2"/>
      <c r="AQ63" s="2"/>
      <c r="AR63" s="2"/>
      <c r="AS63" s="2"/>
      <c r="AT63" s="2"/>
      <c r="AU63" s="2"/>
      <c r="AV63" s="2"/>
      <c r="BM63" s="2"/>
      <c r="BN63" s="2"/>
      <c r="BO63" s="1"/>
      <c r="BP63" s="2"/>
      <c r="BQ63" s="2"/>
      <c r="BR63" s="2"/>
      <c r="BS63" s="2"/>
      <c r="BT63" s="2"/>
      <c r="BU63" s="2"/>
      <c r="BV63" s="2"/>
      <c r="BW63" s="2"/>
    </row>
    <row r="64" spans="13:75">
      <c r="M64" s="2"/>
      <c r="N64" s="2"/>
      <c r="O64" s="1"/>
      <c r="P64" s="2"/>
      <c r="Q64" s="2"/>
      <c r="R64" s="2"/>
      <c r="S64" s="2"/>
      <c r="T64" s="2"/>
      <c r="U64" s="2"/>
      <c r="V64" s="2"/>
      <c r="W64" s="2"/>
      <c r="X64" s="2"/>
      <c r="Y64" s="2"/>
      <c r="Z64" s="2"/>
      <c r="AM64" s="2"/>
      <c r="AN64" s="2"/>
      <c r="AO64" s="1"/>
      <c r="AP64" s="2"/>
      <c r="AQ64" s="2"/>
      <c r="AR64" s="2"/>
      <c r="AS64" s="2"/>
      <c r="AT64" s="2"/>
      <c r="AU64" s="2"/>
      <c r="AV64" s="2"/>
      <c r="BM64" s="2"/>
      <c r="BN64" s="2"/>
      <c r="BO64" s="1"/>
      <c r="BP64" s="2"/>
      <c r="BQ64" s="2"/>
      <c r="BR64" s="2"/>
      <c r="BS64" s="2"/>
      <c r="BT64" s="2"/>
      <c r="BU64" s="2"/>
      <c r="BV64" s="2"/>
      <c r="BW64" s="2"/>
    </row>
    <row r="65" spans="13:75">
      <c r="M65" s="2"/>
      <c r="N65" s="2"/>
      <c r="O65" s="1"/>
      <c r="P65" s="2"/>
      <c r="Q65" s="2"/>
      <c r="R65" s="2"/>
      <c r="S65" s="2"/>
      <c r="T65" s="2"/>
      <c r="U65" s="2"/>
      <c r="V65" s="2"/>
      <c r="W65" s="2"/>
      <c r="X65" s="2"/>
      <c r="Y65" s="2"/>
      <c r="Z65" s="2"/>
      <c r="AM65" s="2"/>
      <c r="AN65" s="2"/>
      <c r="AO65" s="1"/>
      <c r="AP65" s="2"/>
      <c r="AQ65" s="2"/>
      <c r="AR65" s="2"/>
      <c r="AS65" s="2"/>
      <c r="AT65" s="2"/>
      <c r="AU65" s="2"/>
      <c r="AV65" s="2"/>
      <c r="BM65" s="2"/>
      <c r="BN65" s="2"/>
      <c r="BO65" s="1"/>
      <c r="BP65" s="2"/>
      <c r="BQ65" s="2"/>
      <c r="BR65" s="2"/>
      <c r="BS65" s="2"/>
      <c r="BT65" s="2"/>
      <c r="BU65" s="2"/>
      <c r="BV65" s="2"/>
      <c r="BW65" s="2"/>
    </row>
    <row r="66" spans="13:75">
      <c r="M66" s="2"/>
      <c r="N66" s="2"/>
      <c r="O66" s="1"/>
      <c r="P66" s="2"/>
      <c r="Q66" s="2"/>
      <c r="R66" s="2"/>
      <c r="S66" s="2"/>
      <c r="T66" s="2"/>
      <c r="U66" s="2"/>
      <c r="V66" s="2"/>
      <c r="W66" s="2"/>
      <c r="X66" s="2"/>
      <c r="Y66" s="2"/>
      <c r="Z66" s="2"/>
      <c r="AM66" s="2"/>
      <c r="AN66" s="2"/>
      <c r="AO66" s="1"/>
      <c r="AP66" s="2"/>
      <c r="AQ66" s="2"/>
      <c r="AR66" s="2"/>
      <c r="AS66" s="2"/>
      <c r="AT66" s="2"/>
      <c r="AU66" s="2"/>
      <c r="AV66" s="2"/>
      <c r="BM66" s="2"/>
      <c r="BN66" s="2"/>
      <c r="BO66" s="1"/>
      <c r="BP66" s="2"/>
      <c r="BQ66" s="2"/>
      <c r="BR66" s="2"/>
      <c r="BS66" s="2"/>
      <c r="BT66" s="2"/>
      <c r="BU66" s="2"/>
      <c r="BV66" s="2"/>
      <c r="BW66" s="2"/>
    </row>
    <row r="67" spans="13:75">
      <c r="M67" s="2"/>
      <c r="N67" s="2"/>
      <c r="O67" s="1"/>
      <c r="P67" s="2"/>
      <c r="Q67" s="2"/>
      <c r="R67" s="2"/>
      <c r="S67" s="2"/>
      <c r="T67" s="2"/>
      <c r="U67" s="2"/>
      <c r="V67" s="2"/>
      <c r="W67" s="2"/>
      <c r="X67" s="2"/>
      <c r="Y67" s="2"/>
      <c r="Z67" s="2"/>
      <c r="AM67" s="2"/>
      <c r="AN67" s="2"/>
      <c r="AO67" s="1"/>
      <c r="AP67" s="2"/>
      <c r="AQ67" s="2"/>
      <c r="AR67" s="2"/>
      <c r="AS67" s="2"/>
      <c r="AT67" s="2"/>
      <c r="AU67" s="2"/>
      <c r="AV67" s="2"/>
      <c r="BM67" s="2"/>
      <c r="BN67" s="2"/>
      <c r="BO67" s="1"/>
      <c r="BP67" s="2"/>
      <c r="BQ67" s="2"/>
      <c r="BR67" s="2"/>
      <c r="BS67" s="2"/>
      <c r="BT67" s="2"/>
      <c r="BU67" s="2"/>
      <c r="BV67" s="2"/>
      <c r="BW67" s="2"/>
    </row>
    <row r="68" spans="13:75">
      <c r="M68" s="2"/>
      <c r="N68" s="2"/>
      <c r="O68" s="1"/>
      <c r="P68" s="2"/>
      <c r="Q68" s="2"/>
      <c r="R68" s="2"/>
      <c r="S68" s="2"/>
      <c r="T68" s="2"/>
      <c r="U68" s="2"/>
      <c r="V68" s="2"/>
      <c r="W68" s="2"/>
      <c r="X68" s="2"/>
      <c r="Y68" s="2"/>
      <c r="Z68" s="2"/>
      <c r="AM68" s="2"/>
      <c r="AN68" s="2"/>
      <c r="AO68" s="1"/>
      <c r="AP68" s="2"/>
      <c r="AQ68" s="2"/>
      <c r="AR68" s="2"/>
      <c r="AS68" s="2"/>
      <c r="AT68" s="2"/>
      <c r="AU68" s="2"/>
      <c r="AV68" s="2"/>
      <c r="BM68" s="2"/>
      <c r="BN68" s="2"/>
      <c r="BO68" s="1"/>
      <c r="BP68" s="2"/>
      <c r="BQ68" s="2"/>
      <c r="BR68" s="2"/>
      <c r="BS68" s="2"/>
      <c r="BT68" s="2"/>
      <c r="BU68" s="2"/>
      <c r="BV68" s="2"/>
      <c r="BW68" s="2"/>
    </row>
    <row r="69" spans="13:75">
      <c r="M69" s="2"/>
      <c r="N69" s="2"/>
      <c r="O69" s="1"/>
      <c r="P69" s="2"/>
      <c r="Q69" s="2"/>
      <c r="R69" s="2"/>
      <c r="S69" s="2"/>
      <c r="T69" s="2"/>
      <c r="U69" s="2"/>
      <c r="V69" s="2"/>
      <c r="W69" s="2"/>
      <c r="X69" s="2"/>
      <c r="Y69" s="2"/>
      <c r="Z69" s="2"/>
      <c r="AM69" s="2"/>
      <c r="AN69" s="2"/>
      <c r="AO69" s="1"/>
      <c r="AP69" s="2"/>
      <c r="AQ69" s="2"/>
      <c r="AR69" s="2"/>
      <c r="AS69" s="2"/>
      <c r="AT69" s="2"/>
      <c r="AU69" s="2"/>
      <c r="AV69" s="2"/>
      <c r="BM69" s="2"/>
      <c r="BN69" s="2"/>
      <c r="BO69" s="1"/>
      <c r="BP69" s="2"/>
      <c r="BQ69" s="2"/>
      <c r="BR69" s="2"/>
      <c r="BS69" s="2"/>
      <c r="BT69" s="2"/>
      <c r="BU69" s="2"/>
      <c r="BV69" s="2"/>
      <c r="BW69" s="2"/>
    </row>
    <row r="70" spans="13:75">
      <c r="M70" s="2"/>
      <c r="N70" s="2"/>
      <c r="O70" s="1"/>
      <c r="P70" s="2"/>
      <c r="Q70" s="2"/>
      <c r="R70" s="2"/>
      <c r="S70" s="2"/>
      <c r="T70" s="2"/>
      <c r="U70" s="2"/>
      <c r="V70" s="2"/>
      <c r="W70" s="2"/>
      <c r="X70" s="2"/>
      <c r="Y70" s="2"/>
      <c r="Z70" s="2"/>
      <c r="AM70" s="2"/>
      <c r="AN70" s="2"/>
      <c r="AO70" s="1"/>
      <c r="AP70" s="2"/>
      <c r="AQ70" s="2"/>
      <c r="AR70" s="2"/>
      <c r="AS70" s="2"/>
      <c r="AT70" s="2"/>
      <c r="AU70" s="2"/>
      <c r="AV70" s="2"/>
      <c r="BM70" s="2"/>
      <c r="BN70" s="2"/>
      <c r="BO70" s="1"/>
      <c r="BP70" s="2"/>
      <c r="BQ70" s="2"/>
      <c r="BR70" s="2"/>
      <c r="BS70" s="2"/>
      <c r="BT70" s="2"/>
      <c r="BU70" s="2"/>
      <c r="BV70" s="2"/>
      <c r="BW70" s="2"/>
    </row>
    <row r="71" spans="13:75">
      <c r="M71" s="2"/>
      <c r="N71" s="2"/>
      <c r="O71" s="1"/>
      <c r="P71" s="2"/>
      <c r="Q71" s="2"/>
      <c r="R71" s="2"/>
      <c r="S71" s="2"/>
      <c r="T71" s="2"/>
      <c r="U71" s="2"/>
      <c r="V71" s="2"/>
      <c r="W71" s="2"/>
      <c r="X71" s="2"/>
      <c r="Y71" s="2"/>
      <c r="Z71" s="2"/>
      <c r="AM71" s="2"/>
      <c r="AN71" s="2"/>
      <c r="AO71" s="1"/>
      <c r="AP71" s="2"/>
      <c r="AQ71" s="2"/>
      <c r="AR71" s="2"/>
      <c r="AS71" s="2"/>
      <c r="AT71" s="2"/>
      <c r="AU71" s="2"/>
      <c r="AV71" s="2"/>
      <c r="BM71" s="2"/>
      <c r="BN71" s="2"/>
      <c r="BO71" s="1"/>
      <c r="BP71" s="2"/>
      <c r="BQ71" s="2"/>
      <c r="BR71" s="2"/>
      <c r="BS71" s="2"/>
      <c r="BT71" s="2"/>
      <c r="BU71" s="2"/>
      <c r="BV71" s="2"/>
      <c r="BW71" s="2"/>
    </row>
    <row r="72" spans="13:75">
      <c r="M72" s="2"/>
      <c r="N72" s="2"/>
      <c r="O72" s="1"/>
      <c r="P72" s="2"/>
      <c r="Q72" s="2"/>
      <c r="R72" s="2"/>
      <c r="S72" s="2"/>
      <c r="T72" s="2"/>
      <c r="U72" s="2"/>
      <c r="V72" s="2"/>
      <c r="W72" s="2"/>
      <c r="X72" s="2"/>
      <c r="Y72" s="2"/>
      <c r="Z72" s="2"/>
      <c r="AM72" s="2"/>
      <c r="AN72" s="2"/>
      <c r="AO72" s="1"/>
      <c r="AP72" s="2"/>
      <c r="AQ72" s="2"/>
      <c r="AR72" s="2"/>
      <c r="AS72" s="2"/>
      <c r="AT72" s="2"/>
      <c r="AU72" s="2"/>
      <c r="AV72" s="2"/>
      <c r="BM72" s="2"/>
      <c r="BN72" s="2"/>
      <c r="BO72" s="1"/>
      <c r="BP72" s="2"/>
      <c r="BQ72" s="2"/>
      <c r="BR72" s="2"/>
      <c r="BS72" s="2"/>
      <c r="BT72" s="2"/>
      <c r="BU72" s="2"/>
      <c r="BV72" s="2"/>
      <c r="BW72" s="2"/>
    </row>
    <row r="73" spans="13:75">
      <c r="M73" s="2"/>
      <c r="N73" s="2"/>
      <c r="O73" s="1"/>
      <c r="P73" s="2"/>
      <c r="Q73" s="2"/>
      <c r="R73" s="2"/>
      <c r="S73" s="2"/>
      <c r="T73" s="2"/>
      <c r="U73" s="2"/>
      <c r="V73" s="2"/>
      <c r="W73" s="2"/>
      <c r="X73" s="2"/>
      <c r="Y73" s="2"/>
      <c r="Z73" s="2"/>
      <c r="AM73" s="2"/>
      <c r="AN73" s="2"/>
      <c r="AO73" s="1"/>
      <c r="AP73" s="2"/>
      <c r="AQ73" s="2"/>
      <c r="AR73" s="2"/>
      <c r="AS73" s="2"/>
      <c r="AT73" s="2"/>
      <c r="AU73" s="2"/>
      <c r="AV73" s="2"/>
      <c r="BM73" s="2"/>
      <c r="BN73" s="2"/>
      <c r="BO73" s="1"/>
      <c r="BP73" s="2"/>
      <c r="BQ73" s="2"/>
      <c r="BR73" s="2"/>
      <c r="BS73" s="2"/>
      <c r="BT73" s="2"/>
      <c r="BU73" s="2"/>
      <c r="BV73" s="2"/>
      <c r="BW73" s="2"/>
    </row>
    <row r="74" spans="13:75">
      <c r="M74" s="2"/>
      <c r="N74" s="2"/>
      <c r="O74" s="1"/>
      <c r="P74" s="2"/>
      <c r="Q74" s="2"/>
      <c r="R74" s="2"/>
      <c r="S74" s="2"/>
      <c r="T74" s="2"/>
      <c r="U74" s="2"/>
      <c r="V74" s="2"/>
      <c r="W74" s="2"/>
      <c r="X74" s="2"/>
      <c r="Y74" s="2"/>
      <c r="Z74" s="2"/>
      <c r="AM74" s="2"/>
      <c r="AN74" s="2"/>
      <c r="AO74" s="1"/>
      <c r="AP74" s="2"/>
      <c r="AQ74" s="2"/>
      <c r="AR74" s="2"/>
      <c r="AS74" s="2"/>
      <c r="AT74" s="2"/>
      <c r="AU74" s="2"/>
      <c r="AV74" s="2"/>
      <c r="BM74" s="2"/>
      <c r="BN74" s="2"/>
      <c r="BO74" s="1"/>
      <c r="BP74" s="2"/>
      <c r="BQ74" s="2"/>
      <c r="BR74" s="2"/>
      <c r="BS74" s="2"/>
      <c r="BT74" s="2"/>
      <c r="BU74" s="2"/>
      <c r="BV74" s="2"/>
      <c r="BW74" s="2"/>
    </row>
    <row r="75" spans="13:75">
      <c r="M75" s="2"/>
      <c r="N75" s="2"/>
      <c r="O75" s="1"/>
      <c r="P75" s="2"/>
      <c r="Q75" s="2"/>
      <c r="R75" s="2"/>
      <c r="S75" s="2"/>
      <c r="T75" s="2"/>
      <c r="U75" s="2"/>
      <c r="V75" s="2"/>
      <c r="W75" s="2"/>
      <c r="X75" s="2"/>
      <c r="Y75" s="2"/>
      <c r="Z75" s="2"/>
      <c r="AM75" s="2"/>
      <c r="AN75" s="2"/>
      <c r="AO75" s="1"/>
      <c r="AP75" s="2"/>
      <c r="AQ75" s="2"/>
      <c r="AR75" s="2"/>
      <c r="AS75" s="2"/>
      <c r="AT75" s="2"/>
      <c r="AU75" s="2"/>
      <c r="AV75" s="2"/>
      <c r="BM75" s="2"/>
      <c r="BN75" s="2"/>
      <c r="BO75" s="1"/>
      <c r="BP75" s="2"/>
      <c r="BQ75" s="2"/>
      <c r="BR75" s="2"/>
      <c r="BS75" s="2"/>
      <c r="BT75" s="2"/>
      <c r="BU75" s="2"/>
      <c r="BV75" s="2"/>
      <c r="BW75" s="2"/>
    </row>
    <row r="76" spans="13:75">
      <c r="M76" s="2"/>
      <c r="N76" s="2"/>
      <c r="O76" s="1"/>
      <c r="P76" s="2"/>
      <c r="Q76" s="2"/>
      <c r="R76" s="2"/>
      <c r="S76" s="2"/>
      <c r="T76" s="2"/>
      <c r="U76" s="2"/>
      <c r="V76" s="2"/>
      <c r="W76" s="2"/>
      <c r="X76" s="2"/>
      <c r="Y76" s="2"/>
      <c r="Z76" s="2"/>
      <c r="AM76" s="2"/>
      <c r="AN76" s="2"/>
      <c r="AO76" s="1"/>
      <c r="AP76" s="2"/>
      <c r="AQ76" s="2"/>
      <c r="AR76" s="2"/>
      <c r="AS76" s="2"/>
      <c r="AT76" s="2"/>
      <c r="AU76" s="2"/>
      <c r="AV76" s="2"/>
      <c r="BM76" s="2"/>
      <c r="BN76" s="2"/>
      <c r="BO76" s="1"/>
      <c r="BP76" s="2"/>
      <c r="BQ76" s="2"/>
      <c r="BR76" s="2"/>
      <c r="BS76" s="2"/>
      <c r="BT76" s="2"/>
      <c r="BU76" s="2"/>
      <c r="BV76" s="2"/>
      <c r="BW76" s="2"/>
    </row>
    <row r="77" spans="13:75">
      <c r="M77" s="2"/>
      <c r="N77" s="2"/>
      <c r="O77" s="1"/>
      <c r="P77" s="2"/>
      <c r="Q77" s="2"/>
      <c r="R77" s="2"/>
      <c r="S77" s="2"/>
      <c r="T77" s="2"/>
      <c r="U77" s="2"/>
      <c r="V77" s="2"/>
      <c r="W77" s="2"/>
      <c r="X77" s="2"/>
      <c r="Y77" s="2"/>
      <c r="Z77" s="2"/>
      <c r="AM77" s="2"/>
      <c r="AN77" s="2"/>
      <c r="AO77" s="1"/>
      <c r="AP77" s="2"/>
      <c r="AQ77" s="2"/>
      <c r="AR77" s="2"/>
      <c r="AS77" s="2"/>
      <c r="AT77" s="2"/>
      <c r="AU77" s="2"/>
      <c r="AV77" s="2"/>
      <c r="BM77" s="2"/>
      <c r="BN77" s="2"/>
      <c r="BO77" s="1"/>
      <c r="BP77" s="2"/>
      <c r="BQ77" s="2"/>
      <c r="BR77" s="2"/>
      <c r="BS77" s="2"/>
      <c r="BT77" s="2"/>
      <c r="BU77" s="2"/>
      <c r="BV77" s="2"/>
      <c r="BW77" s="2"/>
    </row>
    <row r="78" spans="13:75">
      <c r="M78" s="2"/>
      <c r="N78" s="2"/>
      <c r="O78" s="1"/>
      <c r="P78" s="2"/>
      <c r="Q78" s="2"/>
      <c r="R78" s="2"/>
      <c r="S78" s="2"/>
      <c r="T78" s="2"/>
      <c r="U78" s="2"/>
      <c r="V78" s="2"/>
      <c r="W78" s="2"/>
      <c r="X78" s="2"/>
      <c r="Y78" s="2"/>
      <c r="Z78" s="2"/>
      <c r="AM78" s="2"/>
      <c r="AN78" s="2"/>
      <c r="AO78" s="1"/>
      <c r="AP78" s="2"/>
      <c r="AQ78" s="2"/>
      <c r="AR78" s="2"/>
      <c r="AS78" s="2"/>
      <c r="AT78" s="2"/>
      <c r="AU78" s="2"/>
      <c r="AV78" s="2"/>
      <c r="BM78" s="2"/>
      <c r="BN78" s="2"/>
      <c r="BO78" s="1"/>
      <c r="BP78" s="2"/>
      <c r="BQ78" s="2"/>
      <c r="BR78" s="2"/>
      <c r="BS78" s="2"/>
      <c r="BT78" s="2"/>
      <c r="BU78" s="2"/>
      <c r="BV78" s="2"/>
      <c r="BW78" s="2"/>
    </row>
    <row r="79" spans="13:75">
      <c r="M79" s="2"/>
      <c r="N79" s="2"/>
      <c r="O79" s="1"/>
      <c r="P79" s="2"/>
      <c r="Q79" s="2"/>
      <c r="R79" s="2"/>
      <c r="S79" s="2"/>
      <c r="T79" s="2"/>
      <c r="U79" s="2"/>
      <c r="V79" s="2"/>
      <c r="W79" s="2"/>
      <c r="X79" s="2"/>
      <c r="Y79" s="2"/>
      <c r="Z79" s="2"/>
      <c r="AM79" s="2"/>
      <c r="AN79" s="2"/>
      <c r="AO79" s="1"/>
      <c r="AP79" s="2"/>
      <c r="AQ79" s="2"/>
      <c r="AR79" s="2"/>
      <c r="AS79" s="2"/>
      <c r="AT79" s="2"/>
      <c r="AU79" s="2"/>
      <c r="AV79" s="2"/>
      <c r="BM79" s="2"/>
      <c r="BN79" s="2"/>
      <c r="BO79" s="1"/>
      <c r="BP79" s="2"/>
      <c r="BQ79" s="2"/>
      <c r="BR79" s="2"/>
      <c r="BS79" s="2"/>
      <c r="BT79" s="2"/>
      <c r="BU79" s="2"/>
      <c r="BV79" s="2"/>
      <c r="BW79" s="2"/>
    </row>
    <row r="80" spans="13:75">
      <c r="M80" s="2"/>
      <c r="N80" s="2"/>
      <c r="O80" s="1"/>
      <c r="P80" s="2"/>
      <c r="Q80" s="2"/>
      <c r="R80" s="2"/>
      <c r="S80" s="2"/>
      <c r="T80" s="2"/>
      <c r="U80" s="2"/>
      <c r="V80" s="2"/>
      <c r="W80" s="2"/>
      <c r="X80" s="2"/>
      <c r="Y80" s="2"/>
      <c r="Z80" s="2"/>
      <c r="AM80" s="2"/>
      <c r="AN80" s="2"/>
      <c r="AO80" s="1"/>
      <c r="AP80" s="2"/>
      <c r="AQ80" s="2"/>
      <c r="AR80" s="2"/>
      <c r="AS80" s="2"/>
      <c r="AT80" s="2"/>
      <c r="AU80" s="2"/>
      <c r="AV80" s="2"/>
      <c r="BM80" s="2"/>
      <c r="BN80" s="2"/>
      <c r="BO80" s="1"/>
      <c r="BP80" s="2"/>
      <c r="BQ80" s="2"/>
      <c r="BR80" s="2"/>
      <c r="BS80" s="2"/>
      <c r="BT80" s="2"/>
      <c r="BU80" s="2"/>
      <c r="BV80" s="2"/>
      <c r="BW80" s="2"/>
    </row>
    <row r="81" spans="13:75">
      <c r="M81" s="2"/>
      <c r="N81" s="2"/>
      <c r="O81" s="1"/>
      <c r="P81" s="2"/>
      <c r="Q81" s="2"/>
      <c r="R81" s="2"/>
      <c r="S81" s="2"/>
      <c r="T81" s="2"/>
      <c r="U81" s="2"/>
      <c r="V81" s="2"/>
      <c r="W81" s="2"/>
      <c r="X81" s="2"/>
      <c r="Y81" s="2"/>
      <c r="Z81" s="2"/>
      <c r="AM81" s="2"/>
      <c r="AN81" s="2"/>
      <c r="AO81" s="1"/>
      <c r="AP81" s="2"/>
      <c r="AQ81" s="2"/>
      <c r="AR81" s="2"/>
      <c r="AS81" s="2"/>
      <c r="AT81" s="2"/>
      <c r="AU81" s="2"/>
      <c r="AV81" s="2"/>
      <c r="BM81" s="2"/>
      <c r="BN81" s="2"/>
      <c r="BO81" s="1"/>
      <c r="BP81" s="2"/>
      <c r="BQ81" s="2"/>
      <c r="BR81" s="2"/>
      <c r="BS81" s="2"/>
      <c r="BT81" s="2"/>
      <c r="BU81" s="2"/>
      <c r="BV81" s="2"/>
      <c r="BW81" s="2"/>
    </row>
    <row r="82" spans="13:75">
      <c r="M82" s="2"/>
      <c r="N82" s="2"/>
      <c r="O82" s="1"/>
      <c r="P82" s="2"/>
      <c r="Q82" s="2"/>
      <c r="R82" s="2"/>
      <c r="S82" s="2"/>
      <c r="T82" s="2"/>
      <c r="U82" s="2"/>
      <c r="V82" s="2"/>
      <c r="W82" s="2"/>
      <c r="X82" s="2"/>
      <c r="Y82" s="2"/>
      <c r="Z82" s="2"/>
      <c r="AM82" s="2"/>
      <c r="AN82" s="2"/>
      <c r="AO82" s="1"/>
      <c r="AP82" s="2"/>
      <c r="AQ82" s="2"/>
      <c r="AR82" s="2"/>
      <c r="AS82" s="2"/>
      <c r="AT82" s="2"/>
      <c r="AU82" s="2"/>
      <c r="AV82" s="2"/>
      <c r="BM82" s="2"/>
      <c r="BN82" s="2"/>
      <c r="BO82" s="1"/>
      <c r="BP82" s="2"/>
      <c r="BQ82" s="2"/>
      <c r="BR82" s="2"/>
      <c r="BS82" s="2"/>
      <c r="BT82" s="2"/>
      <c r="BU82" s="2"/>
      <c r="BV82" s="2"/>
      <c r="BW82" s="2"/>
    </row>
    <row r="83" spans="13:75">
      <c r="M83" s="2"/>
      <c r="N83" s="2"/>
      <c r="O83" s="1"/>
      <c r="P83" s="2"/>
      <c r="Q83" s="2"/>
      <c r="R83" s="2"/>
      <c r="S83" s="2"/>
      <c r="T83" s="2"/>
      <c r="U83" s="2"/>
      <c r="V83" s="2"/>
      <c r="W83" s="2"/>
      <c r="X83" s="2"/>
      <c r="Y83" s="2"/>
      <c r="Z83" s="2"/>
      <c r="AM83" s="2"/>
      <c r="AN83" s="2"/>
      <c r="AO83" s="1"/>
      <c r="AP83" s="2"/>
      <c r="AQ83" s="2"/>
      <c r="AR83" s="2"/>
      <c r="AS83" s="2"/>
      <c r="AT83" s="2"/>
      <c r="AU83" s="2"/>
      <c r="AV83" s="2"/>
      <c r="BM83" s="2"/>
      <c r="BN83" s="2"/>
      <c r="BO83" s="1"/>
      <c r="BP83" s="2"/>
      <c r="BQ83" s="2"/>
      <c r="BR83" s="2"/>
      <c r="BS83" s="2"/>
      <c r="BT83" s="2"/>
      <c r="BU83" s="2"/>
      <c r="BV83" s="2"/>
      <c r="BW83" s="2"/>
    </row>
    <row r="84" spans="13:75">
      <c r="M84" s="2"/>
      <c r="N84" s="2"/>
      <c r="O84" s="1"/>
      <c r="P84" s="2"/>
      <c r="Q84" s="2"/>
      <c r="R84" s="2"/>
      <c r="S84" s="2"/>
      <c r="T84" s="2"/>
      <c r="U84" s="2"/>
      <c r="V84" s="2"/>
      <c r="W84" s="2"/>
      <c r="X84" s="2"/>
      <c r="Y84" s="2"/>
      <c r="Z84" s="2"/>
      <c r="AM84" s="2"/>
      <c r="AN84" s="2"/>
      <c r="AO84" s="1"/>
      <c r="AP84" s="2"/>
      <c r="AQ84" s="2"/>
      <c r="AR84" s="2"/>
      <c r="AS84" s="2"/>
      <c r="AT84" s="2"/>
      <c r="AU84" s="2"/>
      <c r="AV84" s="2"/>
      <c r="BM84" s="2"/>
      <c r="BN84" s="2"/>
      <c r="BO84" s="1"/>
      <c r="BP84" s="2"/>
      <c r="BQ84" s="2"/>
      <c r="BR84" s="2"/>
      <c r="BS84" s="2"/>
      <c r="BT84" s="2"/>
      <c r="BU84" s="2"/>
      <c r="BV84" s="2"/>
      <c r="BW84" s="2"/>
    </row>
    <row r="85" spans="13:75">
      <c r="M85" s="2"/>
      <c r="N85" s="2"/>
      <c r="O85" s="1"/>
      <c r="P85" s="2"/>
      <c r="Q85" s="2"/>
      <c r="R85" s="2"/>
      <c r="S85" s="2"/>
      <c r="T85" s="2"/>
      <c r="U85" s="2"/>
      <c r="V85" s="2"/>
      <c r="W85" s="2"/>
      <c r="X85" s="2"/>
      <c r="Y85" s="2"/>
      <c r="Z85" s="2"/>
      <c r="AM85" s="2"/>
      <c r="AN85" s="2"/>
      <c r="AO85" s="1"/>
      <c r="AP85" s="2"/>
      <c r="AQ85" s="2"/>
      <c r="AR85" s="2"/>
      <c r="AS85" s="2"/>
      <c r="AT85" s="2"/>
      <c r="AU85" s="2"/>
      <c r="AV85" s="2"/>
      <c r="BM85" s="2"/>
      <c r="BN85" s="2"/>
      <c r="BO85" s="1"/>
      <c r="BP85" s="2"/>
      <c r="BQ85" s="2"/>
      <c r="BR85" s="2"/>
      <c r="BS85" s="2"/>
      <c r="BT85" s="2"/>
      <c r="BU85" s="2"/>
      <c r="BV85" s="2"/>
      <c r="BW85" s="2"/>
    </row>
    <row r="86" spans="13:75">
      <c r="M86" s="2"/>
      <c r="N86" s="2"/>
      <c r="O86" s="1"/>
      <c r="P86" s="2"/>
      <c r="Q86" s="2"/>
      <c r="R86" s="2"/>
      <c r="S86" s="2"/>
      <c r="T86" s="2"/>
      <c r="U86" s="2"/>
      <c r="V86" s="2"/>
      <c r="W86" s="2"/>
      <c r="X86" s="2"/>
      <c r="Y86" s="2"/>
      <c r="Z86" s="2"/>
      <c r="AM86" s="2"/>
      <c r="AN86" s="2"/>
      <c r="AO86" s="1"/>
      <c r="AP86" s="2"/>
      <c r="AQ86" s="2"/>
      <c r="AR86" s="2"/>
      <c r="AS86" s="2"/>
      <c r="AT86" s="2"/>
      <c r="AU86" s="2"/>
      <c r="AV86" s="2"/>
      <c r="BM86" s="2"/>
      <c r="BN86" s="2"/>
      <c r="BO86" s="1"/>
      <c r="BP86" s="2"/>
      <c r="BQ86" s="2"/>
      <c r="BR86" s="2"/>
      <c r="BS86" s="2"/>
      <c r="BT86" s="2"/>
      <c r="BU86" s="2"/>
      <c r="BV86" s="2"/>
      <c r="BW86" s="2"/>
    </row>
    <row r="87" spans="13:75">
      <c r="M87" s="2"/>
      <c r="N87" s="2"/>
      <c r="O87" s="1"/>
      <c r="P87" s="2"/>
      <c r="Q87" s="2"/>
      <c r="R87" s="2"/>
      <c r="S87" s="2"/>
      <c r="T87" s="2"/>
      <c r="U87" s="2"/>
      <c r="V87" s="2"/>
      <c r="W87" s="2"/>
      <c r="X87" s="2"/>
      <c r="Y87" s="2"/>
      <c r="Z87" s="2"/>
      <c r="AM87" s="2"/>
      <c r="AN87" s="2"/>
      <c r="AO87" s="1"/>
      <c r="AP87" s="2"/>
      <c r="AQ87" s="2"/>
      <c r="AR87" s="2"/>
      <c r="AS87" s="2"/>
      <c r="AT87" s="2"/>
      <c r="AU87" s="2"/>
      <c r="AV87" s="2"/>
      <c r="BM87" s="2"/>
      <c r="BN87" s="2"/>
      <c r="BO87" s="1"/>
      <c r="BP87" s="2"/>
      <c r="BQ87" s="2"/>
      <c r="BR87" s="2"/>
      <c r="BS87" s="2"/>
      <c r="BT87" s="2"/>
      <c r="BU87" s="2"/>
      <c r="BV87" s="2"/>
      <c r="BW87" s="2"/>
    </row>
    <row r="88" spans="13:75">
      <c r="M88" s="2"/>
      <c r="N88" s="2"/>
      <c r="O88" s="1"/>
      <c r="P88" s="2"/>
      <c r="Q88" s="2"/>
      <c r="R88" s="2"/>
      <c r="S88" s="2"/>
      <c r="T88" s="2"/>
      <c r="U88" s="2"/>
      <c r="V88" s="2"/>
      <c r="W88" s="2"/>
      <c r="X88" s="2"/>
      <c r="Y88" s="2"/>
      <c r="Z88" s="2"/>
      <c r="AM88" s="2"/>
      <c r="AN88" s="2"/>
      <c r="AO88" s="1"/>
      <c r="AP88" s="2"/>
      <c r="AQ88" s="2"/>
      <c r="AR88" s="2"/>
      <c r="AS88" s="2"/>
      <c r="AT88" s="2"/>
      <c r="AU88" s="2"/>
      <c r="AV88" s="2"/>
      <c r="BM88" s="2"/>
      <c r="BN88" s="2"/>
      <c r="BO88" s="1"/>
      <c r="BP88" s="2"/>
      <c r="BQ88" s="2"/>
      <c r="BR88" s="2"/>
      <c r="BS88" s="2"/>
      <c r="BT88" s="2"/>
      <c r="BU88" s="2"/>
      <c r="BV88" s="2"/>
      <c r="BW88" s="2"/>
    </row>
    <row r="89" spans="13:75">
      <c r="M89" s="2"/>
      <c r="N89" s="2"/>
      <c r="O89" s="1"/>
      <c r="P89" s="2"/>
      <c r="Q89" s="2"/>
      <c r="R89" s="2"/>
      <c r="S89" s="2"/>
      <c r="T89" s="2"/>
      <c r="U89" s="2"/>
      <c r="V89" s="2"/>
      <c r="W89" s="2"/>
      <c r="X89" s="2"/>
      <c r="Y89" s="2"/>
      <c r="Z89" s="2"/>
      <c r="AM89" s="2"/>
      <c r="AN89" s="2"/>
      <c r="AO89" s="1"/>
      <c r="AP89" s="2"/>
      <c r="AQ89" s="2"/>
      <c r="AR89" s="2"/>
      <c r="AS89" s="2"/>
      <c r="AT89" s="2"/>
      <c r="AU89" s="2"/>
      <c r="AV89" s="2"/>
      <c r="BM89" s="2"/>
      <c r="BN89" s="2"/>
      <c r="BO89" s="1"/>
      <c r="BP89" s="2"/>
      <c r="BQ89" s="2"/>
      <c r="BR89" s="2"/>
      <c r="BS89" s="2"/>
      <c r="BT89" s="2"/>
      <c r="BU89" s="2"/>
      <c r="BV89" s="2"/>
      <c r="BW89" s="2"/>
    </row>
    <row r="90" spans="13:75">
      <c r="M90" s="2"/>
      <c r="N90" s="2"/>
      <c r="O90" s="1"/>
      <c r="P90" s="2"/>
      <c r="Q90" s="2"/>
      <c r="R90" s="2"/>
      <c r="S90" s="2"/>
      <c r="T90" s="2"/>
      <c r="U90" s="2"/>
      <c r="V90" s="2"/>
      <c r="W90" s="2"/>
      <c r="X90" s="2"/>
      <c r="Y90" s="2"/>
      <c r="Z90" s="2"/>
      <c r="AM90" s="2"/>
      <c r="AN90" s="2"/>
      <c r="AO90" s="1"/>
      <c r="AP90" s="2"/>
      <c r="AQ90" s="2"/>
      <c r="AR90" s="2"/>
      <c r="AS90" s="2"/>
      <c r="AT90" s="2"/>
      <c r="AU90" s="2"/>
      <c r="AV90" s="2"/>
      <c r="BM90" s="2"/>
      <c r="BN90" s="2"/>
      <c r="BO90" s="1"/>
      <c r="BP90" s="2"/>
      <c r="BQ90" s="2"/>
      <c r="BR90" s="2"/>
      <c r="BS90" s="2"/>
      <c r="BT90" s="2"/>
      <c r="BU90" s="2"/>
      <c r="BV90" s="2"/>
      <c r="BW90" s="2"/>
    </row>
    <row r="91" spans="13:75">
      <c r="M91" s="2"/>
      <c r="N91" s="2"/>
      <c r="O91" s="1"/>
      <c r="P91" s="2"/>
      <c r="Q91" s="2"/>
      <c r="R91" s="2"/>
      <c r="S91" s="2"/>
      <c r="T91" s="2"/>
      <c r="U91" s="2"/>
      <c r="V91" s="2"/>
      <c r="W91" s="2"/>
      <c r="X91" s="2"/>
      <c r="Y91" s="2"/>
      <c r="Z91" s="2"/>
      <c r="AM91" s="2"/>
      <c r="AN91" s="2"/>
      <c r="AO91" s="1"/>
      <c r="AP91" s="2"/>
      <c r="AQ91" s="2"/>
      <c r="AR91" s="2"/>
      <c r="AS91" s="2"/>
      <c r="AT91" s="2"/>
      <c r="AU91" s="2"/>
      <c r="AV91" s="2"/>
      <c r="BM91" s="2"/>
      <c r="BN91" s="2"/>
      <c r="BO91" s="1"/>
      <c r="BP91" s="2"/>
      <c r="BQ91" s="2"/>
      <c r="BR91" s="2"/>
      <c r="BS91" s="2"/>
      <c r="BT91" s="2"/>
      <c r="BU91" s="2"/>
      <c r="BV91" s="2"/>
      <c r="BW91" s="2"/>
    </row>
    <row r="92" spans="13:75">
      <c r="M92" s="2"/>
      <c r="N92" s="2"/>
      <c r="O92" s="1"/>
      <c r="P92" s="2"/>
      <c r="Q92" s="2"/>
      <c r="R92" s="2"/>
      <c r="S92" s="2"/>
      <c r="T92" s="2"/>
      <c r="U92" s="2"/>
      <c r="V92" s="2"/>
      <c r="W92" s="2"/>
      <c r="X92" s="2"/>
      <c r="Y92" s="2"/>
      <c r="Z92" s="2"/>
      <c r="AM92" s="2"/>
      <c r="AN92" s="2"/>
      <c r="AO92" s="1"/>
      <c r="AP92" s="2"/>
      <c r="AQ92" s="2"/>
      <c r="AR92" s="2"/>
      <c r="AS92" s="2"/>
      <c r="AT92" s="2"/>
      <c r="AU92" s="2"/>
      <c r="AV92" s="2"/>
      <c r="BM92" s="2"/>
      <c r="BN92" s="2"/>
      <c r="BO92" s="1"/>
      <c r="BP92" s="2"/>
      <c r="BQ92" s="2"/>
      <c r="BR92" s="2"/>
      <c r="BS92" s="2"/>
      <c r="BT92" s="2"/>
      <c r="BU92" s="2"/>
      <c r="BV92" s="2"/>
      <c r="BW92" s="2"/>
    </row>
    <row r="93" spans="13:75">
      <c r="M93" s="2"/>
      <c r="N93" s="2"/>
      <c r="O93" s="1"/>
      <c r="P93" s="2"/>
      <c r="Q93" s="2"/>
      <c r="R93" s="2"/>
      <c r="S93" s="2"/>
      <c r="T93" s="2"/>
      <c r="U93" s="2"/>
      <c r="V93" s="2"/>
      <c r="W93" s="2"/>
      <c r="X93" s="2"/>
      <c r="Y93" s="2"/>
      <c r="Z93" s="2"/>
      <c r="AM93" s="2"/>
      <c r="AN93" s="2"/>
      <c r="AO93" s="1"/>
      <c r="AP93" s="2"/>
      <c r="AQ93" s="2"/>
      <c r="AR93" s="2"/>
      <c r="AS93" s="2"/>
      <c r="AT93" s="2"/>
      <c r="AU93" s="2"/>
      <c r="AV93" s="2"/>
      <c r="BM93" s="2"/>
      <c r="BN93" s="2"/>
      <c r="BO93" s="1"/>
      <c r="BP93" s="2"/>
      <c r="BQ93" s="2"/>
      <c r="BR93" s="2"/>
      <c r="BS93" s="2"/>
      <c r="BT93" s="2"/>
      <c r="BU93" s="2"/>
      <c r="BV93" s="2"/>
      <c r="BW93" s="2"/>
    </row>
    <row r="94" spans="13:75">
      <c r="M94" s="2"/>
      <c r="N94" s="2"/>
      <c r="O94" s="1"/>
      <c r="P94" s="2"/>
      <c r="Q94" s="2"/>
      <c r="R94" s="2"/>
      <c r="S94" s="2"/>
      <c r="T94" s="2"/>
      <c r="U94" s="2"/>
      <c r="V94" s="2"/>
      <c r="W94" s="2"/>
      <c r="X94" s="2"/>
      <c r="Y94" s="2"/>
      <c r="Z94" s="2"/>
      <c r="AM94" s="2"/>
      <c r="AN94" s="2"/>
      <c r="AO94" s="1"/>
      <c r="AP94" s="2"/>
      <c r="AQ94" s="2"/>
      <c r="AR94" s="2"/>
      <c r="AS94" s="2"/>
      <c r="AT94" s="2"/>
      <c r="AU94" s="2"/>
      <c r="AV94" s="2"/>
      <c r="BM94" s="2"/>
      <c r="BN94" s="2"/>
      <c r="BO94" s="1"/>
      <c r="BP94" s="2"/>
      <c r="BQ94" s="2"/>
      <c r="BR94" s="2"/>
      <c r="BS94" s="2"/>
      <c r="BT94" s="2"/>
      <c r="BU94" s="2"/>
      <c r="BV94" s="2"/>
      <c r="BW94" s="2"/>
    </row>
    <row r="95" spans="13:75">
      <c r="M95" s="2"/>
      <c r="N95" s="2"/>
      <c r="O95" s="1"/>
      <c r="P95" s="2"/>
      <c r="Q95" s="2"/>
      <c r="R95" s="2"/>
      <c r="S95" s="2"/>
      <c r="T95" s="2"/>
      <c r="U95" s="2"/>
      <c r="V95" s="2"/>
      <c r="W95" s="2"/>
      <c r="X95" s="2"/>
      <c r="Y95" s="2"/>
      <c r="Z95" s="2"/>
      <c r="AM95" s="2"/>
      <c r="AN95" s="2"/>
      <c r="AO95" s="1"/>
      <c r="AP95" s="2"/>
      <c r="AQ95" s="2"/>
      <c r="AR95" s="2"/>
      <c r="AS95" s="2"/>
      <c r="AT95" s="2"/>
      <c r="AU95" s="2"/>
      <c r="AV95" s="2"/>
      <c r="BM95" s="2"/>
      <c r="BN95" s="2"/>
      <c r="BO95" s="1"/>
      <c r="BP95" s="2"/>
      <c r="BQ95" s="2"/>
      <c r="BR95" s="2"/>
      <c r="BS95" s="2"/>
      <c r="BT95" s="2"/>
      <c r="BU95" s="2"/>
      <c r="BV95" s="2"/>
      <c r="BW95" s="2"/>
    </row>
    <row r="96" spans="13:75">
      <c r="M96" s="2"/>
      <c r="N96" s="2"/>
      <c r="O96" s="1"/>
      <c r="P96" s="2"/>
      <c r="Q96" s="2"/>
      <c r="R96" s="2"/>
      <c r="S96" s="2"/>
      <c r="T96" s="2"/>
      <c r="U96" s="2"/>
      <c r="V96" s="2"/>
      <c r="W96" s="2"/>
      <c r="X96" s="2"/>
      <c r="Y96" s="2"/>
      <c r="Z96" s="2"/>
      <c r="AM96" s="2"/>
      <c r="AN96" s="2"/>
      <c r="AO96" s="1"/>
      <c r="AP96" s="2"/>
      <c r="AQ96" s="2"/>
      <c r="AR96" s="2"/>
      <c r="AS96" s="2"/>
      <c r="AT96" s="2"/>
      <c r="AU96" s="2"/>
      <c r="AV96" s="2"/>
      <c r="BM96" s="2"/>
      <c r="BN96" s="2"/>
      <c r="BO96" s="1"/>
      <c r="BP96" s="2"/>
      <c r="BQ96" s="2"/>
      <c r="BR96" s="2"/>
      <c r="BS96" s="2"/>
      <c r="BT96" s="2"/>
      <c r="BU96" s="2"/>
      <c r="BV96" s="2"/>
      <c r="BW96" s="2"/>
    </row>
    <row r="97" spans="13:75">
      <c r="M97" s="2"/>
      <c r="N97" s="2"/>
      <c r="O97" s="1"/>
      <c r="P97" s="2"/>
      <c r="Q97" s="2"/>
      <c r="R97" s="2"/>
      <c r="S97" s="2"/>
      <c r="T97" s="2"/>
      <c r="U97" s="2"/>
      <c r="V97" s="2"/>
      <c r="W97" s="2"/>
      <c r="X97" s="2"/>
      <c r="Y97" s="2"/>
      <c r="Z97" s="2"/>
      <c r="AM97" s="2"/>
      <c r="AN97" s="2"/>
      <c r="AO97" s="1"/>
      <c r="AP97" s="2"/>
      <c r="AQ97" s="2"/>
      <c r="AR97" s="2"/>
      <c r="AS97" s="2"/>
      <c r="AT97" s="2"/>
      <c r="AU97" s="2"/>
      <c r="AV97" s="2"/>
      <c r="BM97" s="2"/>
      <c r="BN97" s="2"/>
      <c r="BO97" s="1"/>
      <c r="BP97" s="2"/>
      <c r="BQ97" s="2"/>
      <c r="BR97" s="2"/>
      <c r="BS97" s="2"/>
      <c r="BT97" s="2"/>
      <c r="BU97" s="2"/>
      <c r="BV97" s="2"/>
      <c r="BW97" s="2"/>
    </row>
    <row r="98" spans="13:75">
      <c r="M98" s="2"/>
      <c r="N98" s="2"/>
      <c r="O98" s="1"/>
      <c r="P98" s="2"/>
      <c r="Q98" s="2"/>
      <c r="R98" s="2"/>
      <c r="S98" s="2"/>
      <c r="T98" s="2"/>
      <c r="U98" s="2"/>
      <c r="V98" s="2"/>
      <c r="W98" s="2"/>
      <c r="X98" s="2"/>
      <c r="Y98" s="2"/>
      <c r="Z98" s="2"/>
      <c r="AM98" s="2"/>
      <c r="AN98" s="2"/>
      <c r="AO98" s="1"/>
      <c r="AP98" s="2"/>
      <c r="AQ98" s="2"/>
      <c r="AR98" s="2"/>
      <c r="AS98" s="2"/>
      <c r="AT98" s="2"/>
      <c r="AU98" s="2"/>
      <c r="AV98" s="2"/>
      <c r="BM98" s="2"/>
      <c r="BN98" s="2"/>
      <c r="BO98" s="1"/>
      <c r="BP98" s="2"/>
      <c r="BQ98" s="2"/>
      <c r="BR98" s="2"/>
      <c r="BS98" s="2"/>
      <c r="BT98" s="2"/>
      <c r="BU98" s="2"/>
      <c r="BV98" s="2"/>
      <c r="BW98" s="2"/>
    </row>
    <row r="99" spans="13:75">
      <c r="M99" s="2"/>
      <c r="N99" s="2"/>
      <c r="O99" s="1"/>
      <c r="P99" s="2"/>
      <c r="Q99" s="2"/>
      <c r="R99" s="2"/>
      <c r="S99" s="2"/>
      <c r="T99" s="2"/>
      <c r="U99" s="2"/>
      <c r="V99" s="2"/>
      <c r="W99" s="2"/>
      <c r="X99" s="2"/>
      <c r="Y99" s="2"/>
      <c r="Z99" s="2"/>
      <c r="AM99" s="2"/>
      <c r="AN99" s="2"/>
      <c r="AO99" s="1"/>
      <c r="AP99" s="2"/>
      <c r="AQ99" s="2"/>
      <c r="AR99" s="2"/>
      <c r="AS99" s="2"/>
      <c r="AT99" s="2"/>
      <c r="AU99" s="2"/>
      <c r="AV99" s="2"/>
      <c r="BM99" s="2"/>
      <c r="BN99" s="2"/>
      <c r="BO99" s="1"/>
      <c r="BP99" s="2"/>
      <c r="BQ99" s="2"/>
      <c r="BR99" s="2"/>
      <c r="BS99" s="2"/>
      <c r="BT99" s="2"/>
      <c r="BU99" s="2"/>
      <c r="BV99" s="2"/>
      <c r="BW99" s="2"/>
    </row>
    <row r="100" spans="13:75">
      <c r="M100" s="2"/>
      <c r="N100" s="2"/>
      <c r="O100" s="1"/>
      <c r="P100" s="2"/>
      <c r="Q100" s="2"/>
      <c r="R100" s="2"/>
      <c r="S100" s="2"/>
      <c r="T100" s="2"/>
      <c r="U100" s="2"/>
      <c r="V100" s="2"/>
      <c r="W100" s="2"/>
      <c r="X100" s="2"/>
      <c r="Y100" s="2"/>
      <c r="Z100" s="2"/>
      <c r="AM100" s="2"/>
      <c r="AN100" s="2"/>
      <c r="AO100" s="1"/>
      <c r="AP100" s="2"/>
      <c r="AQ100" s="2"/>
      <c r="AR100" s="2"/>
      <c r="AS100" s="2"/>
      <c r="AT100" s="2"/>
      <c r="AU100" s="2"/>
      <c r="AV100" s="2"/>
      <c r="BM100" s="2"/>
      <c r="BN100" s="2"/>
      <c r="BO100" s="1"/>
      <c r="BP100" s="2"/>
      <c r="BQ100" s="2"/>
      <c r="BR100" s="2"/>
      <c r="BS100" s="2"/>
      <c r="BT100" s="2"/>
      <c r="BU100" s="2"/>
      <c r="BV100" s="2"/>
      <c r="BW100" s="2"/>
    </row>
    <row r="101" spans="13:75">
      <c r="M101" s="2"/>
      <c r="N101" s="2"/>
      <c r="O101" s="1"/>
      <c r="P101" s="2"/>
      <c r="Q101" s="2"/>
      <c r="R101" s="2"/>
      <c r="S101" s="2"/>
      <c r="T101" s="2"/>
      <c r="U101" s="2"/>
      <c r="V101" s="2"/>
      <c r="W101" s="2"/>
      <c r="X101" s="2"/>
      <c r="Y101" s="2"/>
      <c r="Z101" s="2"/>
      <c r="AM101" s="2"/>
      <c r="AN101" s="2"/>
      <c r="AO101" s="1"/>
      <c r="AP101" s="2"/>
      <c r="AQ101" s="2"/>
      <c r="AR101" s="2"/>
      <c r="AS101" s="2"/>
      <c r="AT101" s="2"/>
      <c r="AU101" s="2"/>
      <c r="AV101" s="2"/>
      <c r="BM101" s="2"/>
      <c r="BN101" s="2"/>
      <c r="BO101" s="1"/>
      <c r="BP101" s="2"/>
      <c r="BQ101" s="2"/>
      <c r="BR101" s="2"/>
      <c r="BS101" s="2"/>
      <c r="BT101" s="2"/>
      <c r="BU101" s="2"/>
      <c r="BV101" s="2"/>
      <c r="BW101" s="2"/>
    </row>
    <row r="102" spans="13:75">
      <c r="M102" s="2"/>
      <c r="N102" s="2"/>
      <c r="O102" s="1"/>
      <c r="P102" s="2"/>
      <c r="Q102" s="2"/>
      <c r="R102" s="2"/>
      <c r="S102" s="2"/>
      <c r="T102" s="2"/>
      <c r="U102" s="2"/>
      <c r="V102" s="2"/>
      <c r="W102" s="2"/>
      <c r="X102" s="2"/>
      <c r="Y102" s="2"/>
      <c r="Z102" s="2"/>
      <c r="AM102" s="2"/>
      <c r="AN102" s="2"/>
      <c r="AO102" s="1"/>
      <c r="AP102" s="2"/>
      <c r="AQ102" s="2"/>
      <c r="AR102" s="2"/>
      <c r="AS102" s="2"/>
      <c r="AT102" s="2"/>
      <c r="AU102" s="2"/>
      <c r="AV102" s="2"/>
      <c r="BM102" s="2"/>
      <c r="BN102" s="2"/>
      <c r="BO102" s="1"/>
      <c r="BP102" s="2"/>
      <c r="BQ102" s="2"/>
      <c r="BR102" s="2"/>
      <c r="BS102" s="2"/>
      <c r="BT102" s="2"/>
      <c r="BU102" s="2"/>
      <c r="BV102" s="2"/>
      <c r="BW102" s="2"/>
    </row>
    <row r="103" spans="13:75">
      <c r="O103"/>
      <c r="P103" s="1"/>
      <c r="Q103" s="1"/>
      <c r="R103" s="1"/>
      <c r="S103" s="1"/>
      <c r="T103" s="1"/>
      <c r="U103" s="176">
        <f>IFERROR(+COUNTIF(U106:U200,"SI")/(COUNTIF(U106:U200,"SI")+COUNTIF(U106:U200,"Non")),0)</f>
        <v>1</v>
      </c>
      <c r="V103" s="176">
        <f>IFERROR(+COUNTIF(V106:V200,"SI")/(COUNTIF(V106:V200,"SI")+COUNTIF(V106:V200,"Non")),0)</f>
        <v>1</v>
      </c>
      <c r="AA103"/>
      <c r="AB103"/>
      <c r="AD103"/>
      <c r="AE103"/>
      <c r="AF103"/>
      <c r="AG103"/>
      <c r="AH103"/>
      <c r="AI103"/>
      <c r="AJ103"/>
      <c r="AK103"/>
      <c r="AL103"/>
      <c r="AO103"/>
      <c r="AP103" s="1"/>
      <c r="AQ103" s="1"/>
      <c r="AR103" s="1"/>
      <c r="AS103" s="1"/>
      <c r="AT103" s="1"/>
      <c r="AU103" s="176">
        <f>IFERROR(+COUNTIF(AU106:AU200,"SI")/(COUNTIF(AU106:AU200,"SI")+COUNTIF(AU106:AU200,"Non")),0)</f>
        <v>0</v>
      </c>
      <c r="AV103" s="176">
        <f>IFERROR(+COUNTIF(AV106:AV200,"SI")/(COUNTIF(AV106:AV200,"SI")+COUNTIF(AV106:AV200,"Non")),0)</f>
        <v>0</v>
      </c>
      <c r="AW103"/>
      <c r="AX103"/>
      <c r="AY103"/>
      <c r="AZ103"/>
      <c r="BA103"/>
      <c r="BB103"/>
      <c r="BC103"/>
      <c r="BD103"/>
      <c r="BE103"/>
      <c r="BF103"/>
      <c r="BG103"/>
      <c r="BH103"/>
      <c r="BI103"/>
      <c r="BJ103"/>
      <c r="BK103"/>
      <c r="BL103"/>
      <c r="BO103"/>
      <c r="BP103" s="1"/>
      <c r="BQ103" s="1"/>
      <c r="BR103" s="1"/>
      <c r="BS103" s="1"/>
      <c r="BT103" s="1"/>
      <c r="BU103" s="176">
        <f>IFERROR(+COUNTIF(BU106:BU200,"SI")/(COUNTIF(BU106:BU200,"SI")+COUNTIF(BU106:BU200,"Non")),0)</f>
        <v>0</v>
      </c>
      <c r="BV103" s="176">
        <f>IFERROR(+COUNTIF(BV106:BV200,"SI")/(COUNTIF(BV106:BV200,"SI")+COUNTIF(BV106:BV200,"Non")),0)</f>
        <v>0</v>
      </c>
    </row>
    <row r="104" spans="13:75" ht="15" customHeight="1">
      <c r="M104" s="584" t="s">
        <v>168</v>
      </c>
      <c r="N104" s="585"/>
      <c r="O104" s="586"/>
      <c r="P104" s="590" t="s">
        <v>549</v>
      </c>
      <c r="Q104" s="580" t="s">
        <v>99</v>
      </c>
      <c r="R104" s="582" t="s">
        <v>315</v>
      </c>
      <c r="S104" s="578" t="s">
        <v>293</v>
      </c>
      <c r="T104" s="578" t="s">
        <v>294</v>
      </c>
      <c r="U104" s="580" t="s">
        <v>295</v>
      </c>
      <c r="V104" s="582" t="s">
        <v>296</v>
      </c>
      <c r="AM104" s="584" t="s">
        <v>168</v>
      </c>
      <c r="AN104" s="585"/>
      <c r="AO104" s="586"/>
      <c r="AP104" s="590" t="s">
        <v>549</v>
      </c>
      <c r="AQ104" s="580" t="s">
        <v>99</v>
      </c>
      <c r="AR104" s="582" t="s">
        <v>315</v>
      </c>
      <c r="AS104" s="578" t="s">
        <v>293</v>
      </c>
      <c r="AT104" s="578" t="s">
        <v>294</v>
      </c>
      <c r="AU104" s="580" t="s">
        <v>295</v>
      </c>
      <c r="AV104" s="582" t="s">
        <v>296</v>
      </c>
      <c r="BM104" s="584" t="s">
        <v>168</v>
      </c>
      <c r="BN104" s="585"/>
      <c r="BO104" s="586"/>
      <c r="BP104" s="590" t="s">
        <v>549</v>
      </c>
      <c r="BQ104" s="580" t="s">
        <v>99</v>
      </c>
      <c r="BR104" s="582" t="s">
        <v>315</v>
      </c>
      <c r="BS104" s="578" t="s">
        <v>293</v>
      </c>
      <c r="BT104" s="578" t="s">
        <v>294</v>
      </c>
      <c r="BU104" s="580" t="s">
        <v>295</v>
      </c>
      <c r="BV104" s="582" t="s">
        <v>296</v>
      </c>
    </row>
    <row r="105" spans="13:75">
      <c r="M105" s="587"/>
      <c r="N105" s="588"/>
      <c r="O105" s="589"/>
      <c r="P105" s="581"/>
      <c r="Q105" s="581"/>
      <c r="R105" s="583"/>
      <c r="S105" s="579"/>
      <c r="T105" s="579"/>
      <c r="U105" s="581"/>
      <c r="V105" s="583"/>
      <c r="AM105" s="587"/>
      <c r="AN105" s="588"/>
      <c r="AO105" s="589"/>
      <c r="AP105" s="581"/>
      <c r="AQ105" s="581"/>
      <c r="AR105" s="583"/>
      <c r="AS105" s="579"/>
      <c r="AT105" s="579"/>
      <c r="AU105" s="581"/>
      <c r="AV105" s="583"/>
      <c r="BM105" s="587"/>
      <c r="BN105" s="588"/>
      <c r="BO105" s="589"/>
      <c r="BP105" s="581"/>
      <c r="BQ105" s="581"/>
      <c r="BR105" s="583"/>
      <c r="BS105" s="579"/>
      <c r="BT105" s="579"/>
      <c r="BU105" s="581"/>
      <c r="BV105" s="583"/>
    </row>
    <row r="106" spans="13:75" ht="22.5">
      <c r="M106" s="577" t="s">
        <v>539</v>
      </c>
      <c r="N106" s="514">
        <v>25738</v>
      </c>
      <c r="O106" s="514" t="s">
        <v>540</v>
      </c>
      <c r="P106" s="514" t="s">
        <v>478</v>
      </c>
      <c r="Q106" s="515">
        <v>1</v>
      </c>
      <c r="R106" s="515">
        <v>0.82352941176470595</v>
      </c>
      <c r="S106" s="179"/>
      <c r="T106" s="179"/>
      <c r="U106" s="180" t="str">
        <f>+IF(Q106=0,"----",IF(Q106&gt;=S106,"SI","NON"))</f>
        <v>SI</v>
      </c>
      <c r="V106" s="181" t="str">
        <f>+IF(R106=0,"----",IF(R106&gt;=T106,"SI","NON"))</f>
        <v>SI</v>
      </c>
      <c r="W106" s="2"/>
      <c r="AM106" s="577" t="s">
        <v>539</v>
      </c>
      <c r="AN106" s="514">
        <v>25738</v>
      </c>
      <c r="AO106" s="514" t="s">
        <v>540</v>
      </c>
      <c r="AP106" s="514" t="s">
        <v>478</v>
      </c>
      <c r="AQ106" s="177"/>
      <c r="AR106" s="178"/>
      <c r="AS106" s="179"/>
      <c r="AT106" s="179"/>
      <c r="AU106" s="180" t="str">
        <f>+IF(AQ106=0,"----",IF(AQ106&gt;=AS106,"SI","NON"))</f>
        <v>----</v>
      </c>
      <c r="AV106" s="181" t="str">
        <f>+IF(AR106=0,"----",IF(AR106&gt;=AT106,"SI","NON"))</f>
        <v>----</v>
      </c>
      <c r="BM106" s="577" t="s">
        <v>539</v>
      </c>
      <c r="BN106" s="514">
        <v>25738</v>
      </c>
      <c r="BO106" s="514" t="s">
        <v>540</v>
      </c>
      <c r="BP106" s="514"/>
      <c r="BQ106" s="515"/>
      <c r="BR106" s="515"/>
      <c r="BS106" s="179"/>
      <c r="BT106" s="179"/>
      <c r="BU106" s="180" t="str">
        <f>+IF(BQ106=0,"----",IF(BQ106&gt;=BS106,"SI","NON"))</f>
        <v>----</v>
      </c>
      <c r="BV106" s="181" t="str">
        <f>+IF(BR106=0,"----",IF(BR106&gt;=BT106,"SI","NON"))</f>
        <v>----</v>
      </c>
      <c r="BW106" s="2"/>
    </row>
    <row r="107" spans="13:75">
      <c r="M107" s="577"/>
      <c r="N107" s="514">
        <v>25739</v>
      </c>
      <c r="O107" s="514" t="s">
        <v>541</v>
      </c>
      <c r="P107" s="514" t="s">
        <v>478</v>
      </c>
      <c r="Q107" s="515">
        <v>1</v>
      </c>
      <c r="R107" s="515">
        <v>0.82352941176470595</v>
      </c>
      <c r="S107" s="179"/>
      <c r="T107" s="179"/>
      <c r="U107" s="180" t="str">
        <f t="shared" ref="U107:U115" si="8">+IF(Q107=0,"----",IF(Q107&gt;=S107,"SI","NON"))</f>
        <v>SI</v>
      </c>
      <c r="V107" s="181" t="str">
        <f t="shared" ref="V107:V115" si="9">+IF(R107=0,"----",IF(R107&gt;=T107,"SI","NON"))</f>
        <v>SI</v>
      </c>
      <c r="W107" s="2"/>
      <c r="AM107" s="577"/>
      <c r="AN107" s="514">
        <v>25739</v>
      </c>
      <c r="AO107" s="514" t="s">
        <v>541</v>
      </c>
      <c r="AP107" s="514" t="s">
        <v>478</v>
      </c>
      <c r="AQ107" s="177"/>
      <c r="AR107" s="178"/>
      <c r="AS107" s="179"/>
      <c r="AT107" s="179"/>
      <c r="AU107" s="180" t="str">
        <f t="shared" ref="AU107:AU115" si="10">+IF(AQ107=0,"----",IF(AQ107&gt;=AS107,"SI","NON"))</f>
        <v>----</v>
      </c>
      <c r="AV107" s="181" t="str">
        <f t="shared" ref="AV107:AV115" si="11">+IF(AR107=0,"----",IF(AR107&gt;=AT107,"SI","NON"))</f>
        <v>----</v>
      </c>
      <c r="BM107" s="577"/>
      <c r="BN107" s="514">
        <v>25739</v>
      </c>
      <c r="BO107" s="514" t="s">
        <v>541</v>
      </c>
      <c r="BP107" s="514"/>
      <c r="BQ107" s="515"/>
      <c r="BR107" s="515"/>
      <c r="BS107" s="179"/>
      <c r="BT107" s="179"/>
      <c r="BU107" s="180" t="str">
        <f t="shared" ref="BU107:BU115" si="12">+IF(BQ107=0,"----",IF(BQ107&gt;=BS107,"SI","NON"))</f>
        <v>----</v>
      </c>
      <c r="BV107" s="181" t="str">
        <f t="shared" ref="BV107:BV115" si="13">+IF(BR107=0,"----",IF(BR107&gt;=BT107,"SI","NON"))</f>
        <v>----</v>
      </c>
      <c r="BW107" s="2"/>
    </row>
    <row r="108" spans="13:75" ht="22.5">
      <c r="M108" s="577"/>
      <c r="N108" s="514">
        <v>25740</v>
      </c>
      <c r="O108" s="514" t="s">
        <v>542</v>
      </c>
      <c r="P108" s="514" t="s">
        <v>478</v>
      </c>
      <c r="Q108" s="515">
        <v>1</v>
      </c>
      <c r="R108" s="515">
        <v>0.82352941176470595</v>
      </c>
      <c r="S108" s="179"/>
      <c r="T108" s="179"/>
      <c r="U108" s="180" t="str">
        <f t="shared" si="8"/>
        <v>SI</v>
      </c>
      <c r="V108" s="181" t="str">
        <f t="shared" si="9"/>
        <v>SI</v>
      </c>
      <c r="W108" s="2"/>
      <c r="AM108" s="577"/>
      <c r="AN108" s="514">
        <v>25740</v>
      </c>
      <c r="AO108" s="514" t="s">
        <v>542</v>
      </c>
      <c r="AP108" s="514" t="s">
        <v>478</v>
      </c>
      <c r="AQ108" s="177"/>
      <c r="AR108" s="178"/>
      <c r="AS108" s="179"/>
      <c r="AT108" s="179"/>
      <c r="AU108" s="180" t="str">
        <f t="shared" si="10"/>
        <v>----</v>
      </c>
      <c r="AV108" s="181" t="str">
        <f t="shared" si="11"/>
        <v>----</v>
      </c>
      <c r="BM108" s="577"/>
      <c r="BN108" s="514">
        <v>25740</v>
      </c>
      <c r="BO108" s="514" t="s">
        <v>542</v>
      </c>
      <c r="BP108" s="514"/>
      <c r="BQ108" s="515"/>
      <c r="BR108" s="515"/>
      <c r="BS108" s="179"/>
      <c r="BT108" s="179"/>
      <c r="BU108" s="180" t="str">
        <f t="shared" si="12"/>
        <v>----</v>
      </c>
      <c r="BV108" s="181" t="str">
        <f t="shared" si="13"/>
        <v>----</v>
      </c>
      <c r="BW108" s="2"/>
    </row>
    <row r="109" spans="13:75" ht="22.5">
      <c r="M109" s="577"/>
      <c r="N109" s="514">
        <v>25741</v>
      </c>
      <c r="O109" s="514" t="s">
        <v>543</v>
      </c>
      <c r="P109" s="514" t="s">
        <v>478</v>
      </c>
      <c r="Q109" s="515">
        <v>1</v>
      </c>
      <c r="R109" s="515">
        <v>0.82352941176470595</v>
      </c>
      <c r="S109" s="179"/>
      <c r="T109" s="179"/>
      <c r="U109" s="180" t="str">
        <f t="shared" si="8"/>
        <v>SI</v>
      </c>
      <c r="V109" s="181" t="str">
        <f t="shared" si="9"/>
        <v>SI</v>
      </c>
      <c r="W109" s="2"/>
      <c r="AM109" s="577"/>
      <c r="AN109" s="514">
        <v>25741</v>
      </c>
      <c r="AO109" s="514" t="s">
        <v>543</v>
      </c>
      <c r="AP109" s="514" t="s">
        <v>478</v>
      </c>
      <c r="AQ109" s="177"/>
      <c r="AR109" s="178"/>
      <c r="AS109" s="179"/>
      <c r="AT109" s="179"/>
      <c r="AU109" s="180" t="str">
        <f t="shared" si="10"/>
        <v>----</v>
      </c>
      <c r="AV109" s="181" t="str">
        <f t="shared" si="11"/>
        <v>----</v>
      </c>
      <c r="BM109" s="577"/>
      <c r="BN109" s="514">
        <v>25741</v>
      </c>
      <c r="BO109" s="514" t="s">
        <v>543</v>
      </c>
      <c r="BP109" s="514"/>
      <c r="BQ109" s="515"/>
      <c r="BR109" s="515"/>
      <c r="BS109" s="179"/>
      <c r="BT109" s="179"/>
      <c r="BU109" s="180" t="str">
        <f t="shared" si="12"/>
        <v>----</v>
      </c>
      <c r="BV109" s="181" t="str">
        <f t="shared" si="13"/>
        <v>----</v>
      </c>
      <c r="BW109" s="2"/>
    </row>
    <row r="110" spans="13:75">
      <c r="M110" s="577"/>
      <c r="N110" s="514">
        <v>25742</v>
      </c>
      <c r="O110" s="514" t="s">
        <v>544</v>
      </c>
      <c r="P110" s="514" t="s">
        <v>478</v>
      </c>
      <c r="Q110" s="515">
        <v>1</v>
      </c>
      <c r="R110" s="515">
        <v>0.82352941176470595</v>
      </c>
      <c r="S110" s="179"/>
      <c r="T110" s="179"/>
      <c r="U110" s="180" t="str">
        <f t="shared" si="8"/>
        <v>SI</v>
      </c>
      <c r="V110" s="181" t="str">
        <f t="shared" si="9"/>
        <v>SI</v>
      </c>
      <c r="W110" s="2"/>
      <c r="AM110" s="577"/>
      <c r="AN110" s="514">
        <v>25742</v>
      </c>
      <c r="AO110" s="514" t="s">
        <v>544</v>
      </c>
      <c r="AP110" s="514" t="s">
        <v>478</v>
      </c>
      <c r="AQ110" s="177"/>
      <c r="AR110" s="178"/>
      <c r="AS110" s="179"/>
      <c r="AT110" s="179"/>
      <c r="AU110" s="180" t="str">
        <f t="shared" si="10"/>
        <v>----</v>
      </c>
      <c r="AV110" s="181" t="str">
        <f t="shared" si="11"/>
        <v>----</v>
      </c>
      <c r="BM110" s="577"/>
      <c r="BN110" s="514">
        <v>25742</v>
      </c>
      <c r="BO110" s="514" t="s">
        <v>544</v>
      </c>
      <c r="BP110" s="514"/>
      <c r="BQ110" s="515"/>
      <c r="BR110" s="515"/>
      <c r="BS110" s="179"/>
      <c r="BT110" s="179"/>
      <c r="BU110" s="180" t="str">
        <f t="shared" si="12"/>
        <v>----</v>
      </c>
      <c r="BV110" s="181" t="str">
        <f t="shared" si="13"/>
        <v>----</v>
      </c>
      <c r="BW110" s="2"/>
    </row>
    <row r="111" spans="13:75">
      <c r="M111" s="577"/>
      <c r="N111" s="514">
        <v>25743</v>
      </c>
      <c r="O111" s="514" t="s">
        <v>545</v>
      </c>
      <c r="P111" s="514" t="s">
        <v>478</v>
      </c>
      <c r="Q111" s="515">
        <v>1</v>
      </c>
      <c r="R111" s="515">
        <v>0.82352941176470595</v>
      </c>
      <c r="S111" s="179"/>
      <c r="T111" s="179"/>
      <c r="U111" s="180" t="str">
        <f t="shared" si="8"/>
        <v>SI</v>
      </c>
      <c r="V111" s="181" t="str">
        <f t="shared" si="9"/>
        <v>SI</v>
      </c>
      <c r="W111" s="2"/>
      <c r="AM111" s="577"/>
      <c r="AN111" s="514">
        <v>25743</v>
      </c>
      <c r="AO111" s="514" t="s">
        <v>545</v>
      </c>
      <c r="AP111" s="514" t="s">
        <v>478</v>
      </c>
      <c r="AQ111" s="177"/>
      <c r="AR111" s="178"/>
      <c r="AS111" s="179"/>
      <c r="AT111" s="179"/>
      <c r="AU111" s="180" t="str">
        <f t="shared" si="10"/>
        <v>----</v>
      </c>
      <c r="AV111" s="181" t="str">
        <f t="shared" si="11"/>
        <v>----</v>
      </c>
      <c r="BM111" s="577"/>
      <c r="BN111" s="514">
        <v>25743</v>
      </c>
      <c r="BO111" s="514" t="s">
        <v>545</v>
      </c>
      <c r="BP111" s="514"/>
      <c r="BQ111" s="515"/>
      <c r="BR111" s="515"/>
      <c r="BS111" s="179"/>
      <c r="BT111" s="179"/>
      <c r="BU111" s="180" t="str">
        <f t="shared" si="12"/>
        <v>----</v>
      </c>
      <c r="BV111" s="181" t="str">
        <f t="shared" si="13"/>
        <v>----</v>
      </c>
      <c r="BW111" s="2"/>
    </row>
    <row r="112" spans="13:75">
      <c r="M112" s="577"/>
      <c r="N112" s="514">
        <v>25744</v>
      </c>
      <c r="O112" s="514" t="s">
        <v>546</v>
      </c>
      <c r="P112" s="514" t="s">
        <v>478</v>
      </c>
      <c r="Q112" s="515">
        <v>1</v>
      </c>
      <c r="R112" s="515">
        <v>0.82352941176470595</v>
      </c>
      <c r="S112" s="179"/>
      <c r="T112" s="179"/>
      <c r="U112" s="180" t="str">
        <f t="shared" si="8"/>
        <v>SI</v>
      </c>
      <c r="V112" s="181" t="str">
        <f t="shared" si="9"/>
        <v>SI</v>
      </c>
      <c r="W112" s="2"/>
      <c r="AM112" s="577"/>
      <c r="AN112" s="514">
        <v>25744</v>
      </c>
      <c r="AO112" s="514" t="s">
        <v>546</v>
      </c>
      <c r="AP112" s="514" t="s">
        <v>478</v>
      </c>
      <c r="AQ112" s="177"/>
      <c r="AR112" s="178"/>
      <c r="AS112" s="179"/>
      <c r="AT112" s="179"/>
      <c r="AU112" s="180" t="str">
        <f t="shared" si="10"/>
        <v>----</v>
      </c>
      <c r="AV112" s="181" t="str">
        <f t="shared" si="11"/>
        <v>----</v>
      </c>
      <c r="BM112" s="577"/>
      <c r="BN112" s="514">
        <v>25744</v>
      </c>
      <c r="BO112" s="514" t="s">
        <v>546</v>
      </c>
      <c r="BP112" s="514"/>
      <c r="BQ112" s="515"/>
      <c r="BR112" s="515"/>
      <c r="BS112" s="179"/>
      <c r="BT112" s="179"/>
      <c r="BU112" s="180" t="str">
        <f t="shared" si="12"/>
        <v>----</v>
      </c>
      <c r="BV112" s="181" t="str">
        <f t="shared" si="13"/>
        <v>----</v>
      </c>
      <c r="BW112" s="2"/>
    </row>
    <row r="113" spans="13:75">
      <c r="M113" s="577"/>
      <c r="N113" s="514">
        <v>25745</v>
      </c>
      <c r="O113" s="514" t="s">
        <v>547</v>
      </c>
      <c r="P113" s="514" t="s">
        <v>478</v>
      </c>
      <c r="Q113" s="515">
        <v>1</v>
      </c>
      <c r="R113" s="515">
        <v>0.82352941176470595</v>
      </c>
      <c r="S113" s="179"/>
      <c r="T113" s="179"/>
      <c r="U113" s="180" t="str">
        <f t="shared" si="8"/>
        <v>SI</v>
      </c>
      <c r="V113" s="181" t="str">
        <f t="shared" si="9"/>
        <v>SI</v>
      </c>
      <c r="W113" s="2"/>
      <c r="AM113" s="577"/>
      <c r="AN113" s="514">
        <v>25745</v>
      </c>
      <c r="AO113" s="514" t="s">
        <v>547</v>
      </c>
      <c r="AP113" s="514" t="s">
        <v>478</v>
      </c>
      <c r="AQ113" s="177"/>
      <c r="AR113" s="178"/>
      <c r="AS113" s="179"/>
      <c r="AT113" s="179"/>
      <c r="AU113" s="180" t="str">
        <f t="shared" si="10"/>
        <v>----</v>
      </c>
      <c r="AV113" s="181" t="str">
        <f t="shared" si="11"/>
        <v>----</v>
      </c>
      <c r="BM113" s="577"/>
      <c r="BN113" s="514">
        <v>25745</v>
      </c>
      <c r="BO113" s="514" t="s">
        <v>547</v>
      </c>
      <c r="BP113" s="514"/>
      <c r="BQ113" s="515"/>
      <c r="BR113" s="515"/>
      <c r="BS113" s="179"/>
      <c r="BT113" s="179"/>
      <c r="BU113" s="180" t="str">
        <f t="shared" si="12"/>
        <v>----</v>
      </c>
      <c r="BV113" s="181" t="str">
        <f t="shared" si="13"/>
        <v>----</v>
      </c>
      <c r="BW113" s="2"/>
    </row>
    <row r="114" spans="13:75">
      <c r="M114" s="577"/>
      <c r="N114" s="514">
        <v>25746</v>
      </c>
      <c r="O114" s="514" t="s">
        <v>536</v>
      </c>
      <c r="P114" s="514" t="s">
        <v>478</v>
      </c>
      <c r="Q114" s="515">
        <v>1</v>
      </c>
      <c r="R114" s="515">
        <v>0.84848484848484895</v>
      </c>
      <c r="S114" s="179"/>
      <c r="T114" s="179"/>
      <c r="U114" s="180" t="str">
        <f t="shared" si="8"/>
        <v>SI</v>
      </c>
      <c r="V114" s="181" t="str">
        <f t="shared" si="9"/>
        <v>SI</v>
      </c>
      <c r="W114" s="2"/>
      <c r="AM114" s="577"/>
      <c r="AN114" s="514">
        <v>25746</v>
      </c>
      <c r="AO114" s="514" t="s">
        <v>536</v>
      </c>
      <c r="AP114" s="514" t="s">
        <v>478</v>
      </c>
      <c r="AQ114" s="177"/>
      <c r="AR114" s="178"/>
      <c r="AS114" s="179"/>
      <c r="AT114" s="179"/>
      <c r="AU114" s="180" t="str">
        <f t="shared" si="10"/>
        <v>----</v>
      </c>
      <c r="AV114" s="181" t="str">
        <f t="shared" si="11"/>
        <v>----</v>
      </c>
      <c r="BM114" s="577"/>
      <c r="BN114" s="514">
        <v>25746</v>
      </c>
      <c r="BO114" s="514" t="s">
        <v>536</v>
      </c>
      <c r="BP114" s="514"/>
      <c r="BQ114" s="515"/>
      <c r="BR114" s="515"/>
      <c r="BS114" s="179"/>
      <c r="BT114" s="179"/>
      <c r="BU114" s="180" t="str">
        <f t="shared" si="12"/>
        <v>----</v>
      </c>
      <c r="BV114" s="181" t="str">
        <f t="shared" si="13"/>
        <v>----</v>
      </c>
      <c r="BW114" s="2"/>
    </row>
    <row r="115" spans="13:75">
      <c r="M115" s="577"/>
      <c r="N115" s="514">
        <v>28167</v>
      </c>
      <c r="O115" s="514" t="s">
        <v>548</v>
      </c>
      <c r="P115" s="514" t="s">
        <v>478</v>
      </c>
      <c r="Q115" s="515">
        <v>1</v>
      </c>
      <c r="R115" s="515">
        <v>0.65853658536585402</v>
      </c>
      <c r="S115" s="179"/>
      <c r="T115" s="179"/>
      <c r="U115" s="180" t="str">
        <f t="shared" si="8"/>
        <v>SI</v>
      </c>
      <c r="V115" s="181" t="str">
        <f t="shared" si="9"/>
        <v>SI</v>
      </c>
      <c r="W115" s="2"/>
      <c r="AM115" s="577"/>
      <c r="AN115" s="514">
        <v>28167</v>
      </c>
      <c r="AO115" s="514" t="s">
        <v>548</v>
      </c>
      <c r="AP115" s="514" t="s">
        <v>478</v>
      </c>
      <c r="AQ115" s="177"/>
      <c r="AR115" s="178"/>
      <c r="AS115" s="179"/>
      <c r="AT115" s="179"/>
      <c r="AU115" s="180" t="str">
        <f t="shared" si="10"/>
        <v>----</v>
      </c>
      <c r="AV115" s="181" t="str">
        <f t="shared" si="11"/>
        <v>----</v>
      </c>
      <c r="BM115" s="577"/>
      <c r="BN115" s="514">
        <v>28167</v>
      </c>
      <c r="BO115" s="514" t="s">
        <v>548</v>
      </c>
      <c r="BP115" s="514"/>
      <c r="BQ115" s="515"/>
      <c r="BR115" s="515"/>
      <c r="BS115" s="179"/>
      <c r="BT115" s="179"/>
      <c r="BU115" s="180" t="str">
        <f t="shared" si="12"/>
        <v>----</v>
      </c>
      <c r="BV115" s="181" t="str">
        <f t="shared" si="13"/>
        <v>----</v>
      </c>
      <c r="BW115" s="2"/>
    </row>
    <row r="116" spans="13:75" customFormat="1"/>
    <row r="117" spans="13:75" customFormat="1"/>
    <row r="118" spans="13:75" customFormat="1"/>
    <row r="119" spans="13:75" customFormat="1"/>
    <row r="120" spans="13:75" customFormat="1"/>
    <row r="121" spans="13:75" customFormat="1"/>
    <row r="122" spans="13:75" customFormat="1"/>
    <row r="123" spans="13:75" customFormat="1"/>
    <row r="124" spans="13:75" customFormat="1"/>
    <row r="125" spans="13:75" customFormat="1"/>
    <row r="126" spans="13:75" customFormat="1"/>
    <row r="127" spans="13:75" customFormat="1"/>
    <row r="128" spans="13:75"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spans="13:75" customFormat="1"/>
    <row r="146" spans="13:75" customFormat="1"/>
    <row r="147" spans="13:75" customFormat="1"/>
    <row r="148" spans="13:75" customFormat="1"/>
    <row r="149" spans="13:75">
      <c r="M149" s="2"/>
      <c r="N149" s="2"/>
      <c r="O149" s="1"/>
      <c r="P149" s="2"/>
      <c r="Q149" s="2"/>
      <c r="R149" s="2"/>
      <c r="S149" s="2"/>
      <c r="T149" s="2"/>
      <c r="U149" s="2"/>
      <c r="V149" s="2"/>
      <c r="W149" s="2"/>
      <c r="X149" s="2"/>
      <c r="Y149" s="2"/>
      <c r="Z149" s="2"/>
      <c r="AM149" s="2"/>
      <c r="AN149" s="2"/>
      <c r="AO149" s="1"/>
      <c r="AP149" s="2"/>
      <c r="AQ149" s="2"/>
      <c r="AR149" s="2"/>
      <c r="AS149" s="2"/>
      <c r="AT149" s="2"/>
      <c r="AU149" s="2"/>
      <c r="AV149" s="2"/>
      <c r="BM149" s="2"/>
      <c r="BN149" s="2"/>
      <c r="BO149" s="1"/>
      <c r="BP149" s="2"/>
      <c r="BQ149" s="2"/>
      <c r="BR149" s="2"/>
      <c r="BS149" s="2"/>
      <c r="BT149" s="2"/>
      <c r="BU149" s="2"/>
      <c r="BV149" s="2"/>
      <c r="BW149" s="2"/>
    </row>
    <row r="150" spans="13:75">
      <c r="M150" s="2"/>
      <c r="N150" s="2"/>
      <c r="O150" s="1"/>
      <c r="P150" s="2"/>
      <c r="Q150" s="2"/>
      <c r="R150" s="2"/>
      <c r="S150" s="2"/>
      <c r="T150" s="2"/>
      <c r="U150" s="2"/>
      <c r="V150" s="2"/>
      <c r="W150" s="2"/>
      <c r="X150" s="2"/>
      <c r="Y150" s="2"/>
      <c r="Z150" s="2"/>
      <c r="AM150" s="2"/>
      <c r="AN150" s="2"/>
      <c r="AO150" s="1"/>
      <c r="AP150" s="2"/>
      <c r="AQ150" s="2"/>
      <c r="AR150" s="2"/>
      <c r="AS150" s="2"/>
      <c r="AT150" s="2"/>
      <c r="AU150" s="2"/>
      <c r="AV150" s="2"/>
      <c r="BM150" s="2"/>
      <c r="BN150" s="2"/>
      <c r="BO150" s="1"/>
      <c r="BP150" s="2"/>
      <c r="BQ150" s="2"/>
      <c r="BR150" s="2"/>
      <c r="BS150" s="2"/>
      <c r="BT150" s="2"/>
      <c r="BU150" s="2"/>
      <c r="BV150" s="2"/>
      <c r="BW150" s="2"/>
    </row>
    <row r="151" spans="13:75">
      <c r="M151" s="2"/>
      <c r="N151" s="2"/>
      <c r="O151" s="1"/>
      <c r="P151" s="2"/>
      <c r="Q151" s="2"/>
      <c r="R151" s="2"/>
      <c r="S151" s="2"/>
      <c r="T151" s="2"/>
      <c r="U151" s="2"/>
      <c r="V151" s="2"/>
      <c r="W151" s="2"/>
      <c r="X151" s="2"/>
      <c r="Y151" s="2"/>
      <c r="Z151" s="2"/>
      <c r="AM151" s="2"/>
      <c r="AN151" s="2"/>
      <c r="AO151" s="1"/>
      <c r="AP151" s="2"/>
      <c r="AQ151" s="2"/>
      <c r="AR151" s="2"/>
      <c r="AS151" s="2"/>
      <c r="AT151" s="2"/>
      <c r="AU151" s="2"/>
      <c r="AV151" s="2"/>
      <c r="BM151" s="2"/>
      <c r="BN151" s="2"/>
      <c r="BO151" s="1"/>
      <c r="BP151" s="2"/>
      <c r="BQ151" s="2"/>
      <c r="BR151" s="2"/>
      <c r="BS151" s="2"/>
      <c r="BT151" s="2"/>
      <c r="BU151" s="2"/>
      <c r="BV151" s="2"/>
      <c r="BW151" s="2"/>
    </row>
    <row r="152" spans="13:75">
      <c r="M152" s="2"/>
      <c r="N152" s="2"/>
      <c r="O152" s="1"/>
      <c r="P152" s="2"/>
      <c r="Q152" s="2"/>
      <c r="R152" s="2"/>
      <c r="S152" s="2"/>
      <c r="T152" s="2"/>
      <c r="U152" s="2"/>
      <c r="V152" s="2"/>
      <c r="W152" s="2"/>
      <c r="X152" s="2"/>
      <c r="Y152" s="2"/>
      <c r="Z152" s="2"/>
      <c r="AM152" s="2"/>
      <c r="AN152" s="2"/>
      <c r="AO152" s="1"/>
      <c r="AP152" s="2"/>
      <c r="AQ152" s="2"/>
      <c r="AR152" s="2"/>
      <c r="AS152" s="2"/>
      <c r="AT152" s="2"/>
      <c r="AU152" s="2"/>
      <c r="AV152" s="2"/>
      <c r="BM152" s="2"/>
      <c r="BN152" s="2"/>
      <c r="BO152" s="1"/>
      <c r="BP152" s="2"/>
      <c r="BQ152" s="2"/>
      <c r="BR152" s="2"/>
      <c r="BS152" s="2"/>
      <c r="BT152" s="2"/>
      <c r="BU152" s="2"/>
      <c r="BV152" s="2"/>
      <c r="BW152" s="2"/>
    </row>
    <row r="153" spans="13:75">
      <c r="M153" s="2"/>
      <c r="N153" s="2"/>
      <c r="O153" s="1"/>
      <c r="P153" s="2"/>
      <c r="Q153" s="2"/>
      <c r="R153" s="2"/>
      <c r="S153" s="2"/>
      <c r="T153" s="2"/>
      <c r="U153" s="2"/>
      <c r="V153" s="2"/>
      <c r="W153" s="2"/>
      <c r="X153" s="2"/>
      <c r="Y153" s="2"/>
      <c r="Z153" s="2"/>
      <c r="AM153" s="2"/>
      <c r="AN153" s="2"/>
      <c r="AO153" s="1"/>
      <c r="AP153" s="2"/>
      <c r="AQ153" s="2"/>
      <c r="AR153" s="2"/>
      <c r="AS153" s="2"/>
      <c r="AT153" s="2"/>
      <c r="AU153" s="2"/>
      <c r="AV153" s="2"/>
      <c r="BM153" s="2"/>
      <c r="BN153" s="2"/>
      <c r="BO153" s="1"/>
      <c r="BP153" s="2"/>
      <c r="BQ153" s="2"/>
      <c r="BR153" s="2"/>
      <c r="BS153" s="2"/>
      <c r="BT153" s="2"/>
      <c r="BU153" s="2"/>
      <c r="BV153" s="2"/>
      <c r="BW153" s="2"/>
    </row>
    <row r="154" spans="13:75">
      <c r="M154" s="2"/>
      <c r="N154" s="2"/>
      <c r="O154" s="1"/>
      <c r="P154" s="2"/>
      <c r="Q154" s="2"/>
      <c r="R154" s="2"/>
      <c r="S154" s="2"/>
      <c r="T154" s="2"/>
      <c r="U154" s="2"/>
      <c r="V154" s="2"/>
      <c r="W154" s="2"/>
      <c r="X154" s="2"/>
      <c r="Y154" s="2"/>
      <c r="Z154" s="2"/>
      <c r="AM154" s="2"/>
      <c r="AN154" s="2"/>
      <c r="AO154" s="1"/>
      <c r="AP154" s="2"/>
      <c r="AQ154" s="2"/>
      <c r="AR154" s="2"/>
      <c r="AS154" s="2"/>
      <c r="AT154" s="2"/>
      <c r="AU154" s="2"/>
      <c r="AV154" s="2"/>
      <c r="BM154" s="2"/>
      <c r="BN154" s="2"/>
      <c r="BO154" s="1"/>
      <c r="BP154" s="2"/>
      <c r="BQ154" s="2"/>
      <c r="BR154" s="2"/>
      <c r="BS154" s="2"/>
      <c r="BT154" s="2"/>
      <c r="BU154" s="2"/>
      <c r="BV154" s="2"/>
      <c r="BW154" s="2"/>
    </row>
    <row r="155" spans="13:75">
      <c r="M155" s="2"/>
      <c r="N155" s="2"/>
      <c r="O155" s="1"/>
      <c r="P155" s="2"/>
      <c r="Q155" s="2"/>
      <c r="R155" s="2"/>
      <c r="S155" s="2"/>
      <c r="T155" s="2"/>
      <c r="U155" s="2"/>
      <c r="V155" s="2"/>
      <c r="W155" s="2"/>
      <c r="X155" s="2"/>
      <c r="Y155" s="2"/>
      <c r="Z155" s="2"/>
      <c r="AM155" s="2"/>
      <c r="AN155" s="2"/>
      <c r="AO155" s="1"/>
      <c r="AP155" s="2"/>
      <c r="AQ155" s="2"/>
      <c r="AR155" s="2"/>
      <c r="AS155" s="2"/>
      <c r="AT155" s="2"/>
      <c r="AU155" s="2"/>
      <c r="AV155" s="2"/>
      <c r="BM155" s="2"/>
      <c r="BN155" s="2"/>
      <c r="BO155" s="1"/>
      <c r="BP155" s="2"/>
      <c r="BQ155" s="2"/>
      <c r="BR155" s="2"/>
      <c r="BS155" s="2"/>
      <c r="BT155" s="2"/>
      <c r="BU155" s="2"/>
      <c r="BV155" s="2"/>
      <c r="BW155" s="2"/>
    </row>
    <row r="156" spans="13:75">
      <c r="M156" s="2"/>
      <c r="N156" s="2"/>
      <c r="O156" s="1"/>
      <c r="P156" s="2"/>
      <c r="Q156" s="2"/>
      <c r="R156" s="2"/>
      <c r="S156" s="2"/>
      <c r="T156" s="2"/>
      <c r="U156" s="2"/>
      <c r="V156" s="2"/>
      <c r="W156" s="2"/>
      <c r="X156" s="2"/>
      <c r="Y156" s="2"/>
      <c r="Z156" s="2"/>
      <c r="AM156" s="2"/>
      <c r="AN156" s="2"/>
      <c r="AO156" s="1"/>
      <c r="AP156" s="2"/>
      <c r="AQ156" s="2"/>
      <c r="AR156" s="2"/>
      <c r="AS156" s="2"/>
      <c r="AT156" s="2"/>
      <c r="AU156" s="2"/>
      <c r="AV156" s="2"/>
      <c r="BM156" s="2"/>
      <c r="BN156" s="2"/>
      <c r="BO156" s="1"/>
      <c r="BP156" s="2"/>
      <c r="BQ156" s="2"/>
      <c r="BR156" s="2"/>
      <c r="BS156" s="2"/>
      <c r="BT156" s="2"/>
      <c r="BU156" s="2"/>
      <c r="BV156" s="2"/>
      <c r="BW156" s="2"/>
    </row>
    <row r="157" spans="13:75">
      <c r="M157" s="2"/>
      <c r="N157" s="2"/>
      <c r="O157" s="1"/>
      <c r="P157" s="2"/>
      <c r="Q157" s="2"/>
      <c r="R157" s="2"/>
      <c r="S157" s="2"/>
      <c r="T157" s="2"/>
      <c r="U157" s="2"/>
      <c r="V157" s="2"/>
      <c r="W157" s="2"/>
      <c r="X157" s="2"/>
      <c r="Y157" s="2"/>
      <c r="Z157" s="2"/>
      <c r="AM157" s="2"/>
      <c r="AN157" s="2"/>
      <c r="AO157" s="1"/>
      <c r="AP157" s="2"/>
      <c r="AQ157" s="2"/>
      <c r="AR157" s="2"/>
      <c r="AS157" s="2"/>
      <c r="AT157" s="2"/>
      <c r="AU157" s="2"/>
      <c r="AV157" s="2"/>
      <c r="BM157" s="2"/>
      <c r="BN157" s="2"/>
      <c r="BO157" s="1"/>
      <c r="BP157" s="2"/>
      <c r="BQ157" s="2"/>
      <c r="BR157" s="2"/>
      <c r="BS157" s="2"/>
      <c r="BT157" s="2"/>
      <c r="BU157" s="2"/>
      <c r="BV157" s="2"/>
      <c r="BW157" s="2"/>
    </row>
    <row r="158" spans="13:75">
      <c r="M158" s="2"/>
      <c r="N158" s="2"/>
      <c r="O158" s="1"/>
      <c r="P158" s="2"/>
      <c r="Q158" s="2"/>
      <c r="R158" s="2"/>
      <c r="S158" s="2"/>
      <c r="T158" s="2"/>
      <c r="U158" s="2"/>
      <c r="V158" s="2"/>
      <c r="W158" s="2"/>
      <c r="X158" s="2"/>
      <c r="Y158" s="2"/>
      <c r="Z158" s="2"/>
      <c r="AM158" s="2"/>
      <c r="AN158" s="2"/>
      <c r="AO158" s="1"/>
      <c r="AP158" s="2"/>
      <c r="AQ158" s="2"/>
      <c r="AR158" s="2"/>
      <c r="AS158" s="2"/>
      <c r="AT158" s="2"/>
      <c r="AU158" s="2"/>
      <c r="AV158" s="2"/>
      <c r="BM158" s="2"/>
      <c r="BN158" s="2"/>
      <c r="BO158" s="1"/>
      <c r="BP158" s="2"/>
      <c r="BQ158" s="2"/>
      <c r="BR158" s="2"/>
      <c r="BS158" s="2"/>
      <c r="BT158" s="2"/>
      <c r="BU158" s="2"/>
      <c r="BV158" s="2"/>
      <c r="BW158" s="2"/>
    </row>
    <row r="159" spans="13:75">
      <c r="M159" s="2"/>
      <c r="N159" s="2"/>
      <c r="O159" s="1"/>
      <c r="P159" s="2"/>
      <c r="Q159" s="2"/>
      <c r="R159" s="2"/>
      <c r="S159" s="2"/>
      <c r="T159" s="2"/>
      <c r="U159" s="2"/>
      <c r="V159" s="2"/>
      <c r="W159" s="2"/>
      <c r="X159" s="2"/>
      <c r="Y159" s="2"/>
      <c r="Z159" s="2"/>
      <c r="AM159" s="2"/>
      <c r="AN159" s="2"/>
      <c r="AO159" s="1"/>
      <c r="AP159" s="2"/>
      <c r="AQ159" s="2"/>
      <c r="AR159" s="2"/>
      <c r="AS159" s="2"/>
      <c r="AT159" s="2"/>
      <c r="AU159" s="2"/>
      <c r="AV159" s="2"/>
      <c r="BM159" s="2"/>
      <c r="BN159" s="2"/>
      <c r="BO159" s="1"/>
      <c r="BP159" s="2"/>
      <c r="BQ159" s="2"/>
      <c r="BR159" s="2"/>
      <c r="BS159" s="2"/>
      <c r="BT159" s="2"/>
      <c r="BU159" s="2"/>
      <c r="BV159" s="2"/>
      <c r="BW159" s="2"/>
    </row>
    <row r="160" spans="13:75">
      <c r="M160" s="2"/>
      <c r="N160" s="2"/>
      <c r="O160" s="1"/>
      <c r="P160" s="2"/>
      <c r="Q160" s="2"/>
      <c r="R160" s="2"/>
      <c r="S160" s="2"/>
      <c r="T160" s="2"/>
      <c r="U160" s="2"/>
      <c r="V160" s="2"/>
      <c r="W160" s="2"/>
      <c r="X160" s="2"/>
      <c r="Y160" s="2"/>
      <c r="Z160" s="2"/>
      <c r="AM160" s="2"/>
      <c r="AN160" s="2"/>
      <c r="AO160" s="1"/>
      <c r="AP160" s="2"/>
      <c r="AQ160" s="2"/>
      <c r="AR160" s="2"/>
      <c r="AS160" s="2"/>
      <c r="AT160" s="2"/>
      <c r="AU160" s="2"/>
      <c r="AV160" s="2"/>
      <c r="BM160" s="2"/>
      <c r="BN160" s="2"/>
      <c r="BO160" s="1"/>
      <c r="BP160" s="2"/>
      <c r="BQ160" s="2"/>
      <c r="BR160" s="2"/>
      <c r="BS160" s="2"/>
      <c r="BT160" s="2"/>
      <c r="BU160" s="2"/>
      <c r="BV160" s="2"/>
      <c r="BW160" s="2"/>
    </row>
    <row r="161" spans="13:75">
      <c r="M161" s="2"/>
      <c r="N161" s="2"/>
      <c r="O161" s="1"/>
      <c r="P161" s="2"/>
      <c r="Q161" s="2"/>
      <c r="R161" s="2"/>
      <c r="S161" s="2"/>
      <c r="T161" s="2"/>
      <c r="U161" s="2"/>
      <c r="V161" s="2"/>
      <c r="W161" s="2"/>
      <c r="X161" s="2"/>
      <c r="Y161" s="2"/>
      <c r="Z161" s="2"/>
      <c r="AM161" s="2"/>
      <c r="AN161" s="2"/>
      <c r="AO161" s="1"/>
      <c r="AP161" s="2"/>
      <c r="AQ161" s="2"/>
      <c r="AR161" s="2"/>
      <c r="AS161" s="2"/>
      <c r="AT161" s="2"/>
      <c r="AU161" s="2"/>
      <c r="AV161" s="2"/>
      <c r="BM161" s="2"/>
      <c r="BN161" s="2"/>
      <c r="BO161" s="1"/>
      <c r="BP161" s="2"/>
      <c r="BQ161" s="2"/>
      <c r="BR161" s="2"/>
      <c r="BS161" s="2"/>
      <c r="BT161" s="2"/>
      <c r="BU161" s="2"/>
      <c r="BV161" s="2"/>
      <c r="BW161" s="2"/>
    </row>
    <row r="162" spans="13:75">
      <c r="M162" s="2"/>
      <c r="N162" s="2"/>
      <c r="O162" s="1"/>
      <c r="P162" s="2"/>
      <c r="Q162" s="2"/>
      <c r="R162" s="2"/>
      <c r="S162" s="2"/>
      <c r="T162" s="2"/>
      <c r="U162" s="2"/>
      <c r="V162" s="2"/>
      <c r="W162" s="2"/>
      <c r="X162" s="2"/>
      <c r="Y162" s="2"/>
      <c r="Z162" s="2"/>
      <c r="AM162" s="2"/>
      <c r="AN162" s="2"/>
      <c r="AO162" s="1"/>
      <c r="AP162" s="2"/>
      <c r="AQ162" s="2"/>
      <c r="AR162" s="2"/>
      <c r="AS162" s="2"/>
      <c r="AT162" s="2"/>
      <c r="AU162" s="2"/>
      <c r="AV162" s="2"/>
      <c r="BM162" s="2"/>
      <c r="BN162" s="2"/>
      <c r="BO162" s="1"/>
      <c r="BP162" s="2"/>
      <c r="BQ162" s="2"/>
      <c r="BR162" s="2"/>
      <c r="BS162" s="2"/>
      <c r="BT162" s="2"/>
      <c r="BU162" s="2"/>
      <c r="BV162" s="2"/>
      <c r="BW162" s="2"/>
    </row>
    <row r="163" spans="13:75">
      <c r="M163" s="2"/>
      <c r="N163" s="2"/>
      <c r="O163" s="1"/>
      <c r="P163" s="2"/>
      <c r="Q163" s="2"/>
      <c r="R163" s="2"/>
      <c r="S163" s="2"/>
      <c r="T163" s="2"/>
      <c r="U163" s="2"/>
      <c r="V163" s="2"/>
      <c r="W163" s="2"/>
      <c r="X163" s="2"/>
      <c r="Y163" s="2"/>
      <c r="Z163" s="2"/>
      <c r="AM163" s="2"/>
      <c r="AN163" s="2"/>
      <c r="AO163" s="1"/>
      <c r="AP163" s="2"/>
      <c r="AQ163" s="2"/>
      <c r="AR163" s="2"/>
      <c r="AS163" s="2"/>
      <c r="AT163" s="2"/>
      <c r="AU163" s="2"/>
      <c r="AV163" s="2"/>
      <c r="BM163" s="2"/>
      <c r="BN163" s="2"/>
      <c r="BO163" s="1"/>
      <c r="BP163" s="2"/>
      <c r="BQ163" s="2"/>
      <c r="BR163" s="2"/>
      <c r="BS163" s="2"/>
      <c r="BT163" s="2"/>
      <c r="BU163" s="2"/>
      <c r="BV163" s="2"/>
      <c r="BW163" s="2"/>
    </row>
    <row r="164" spans="13:75">
      <c r="M164" s="2"/>
      <c r="N164" s="2"/>
      <c r="O164" s="1"/>
      <c r="P164" s="2"/>
      <c r="Q164" s="2"/>
      <c r="R164" s="2"/>
      <c r="S164" s="2"/>
      <c r="T164" s="2"/>
      <c r="U164" s="2"/>
      <c r="V164" s="2"/>
      <c r="W164" s="2"/>
      <c r="X164" s="2"/>
      <c r="Y164" s="2"/>
      <c r="Z164" s="2"/>
      <c r="AM164" s="2"/>
      <c r="AN164" s="2"/>
      <c r="AO164" s="1"/>
      <c r="AP164" s="2"/>
      <c r="AQ164" s="2"/>
      <c r="AR164" s="2"/>
      <c r="AS164" s="2"/>
      <c r="AT164" s="2"/>
      <c r="AU164" s="2"/>
      <c r="AV164" s="2"/>
      <c r="BM164" s="2"/>
      <c r="BN164" s="2"/>
      <c r="BO164" s="1"/>
      <c r="BP164" s="2"/>
      <c r="BQ164" s="2"/>
      <c r="BR164" s="2"/>
      <c r="BS164" s="2"/>
      <c r="BT164" s="2"/>
      <c r="BU164" s="2"/>
      <c r="BV164" s="2"/>
      <c r="BW164" s="2"/>
    </row>
    <row r="165" spans="13:75">
      <c r="M165" s="2"/>
      <c r="N165" s="2"/>
      <c r="O165" s="1"/>
      <c r="P165" s="2"/>
      <c r="Q165" s="2"/>
      <c r="R165" s="2"/>
      <c r="S165" s="2"/>
      <c r="T165" s="2"/>
      <c r="U165" s="2"/>
      <c r="V165" s="2"/>
      <c r="W165" s="2"/>
      <c r="X165" s="2"/>
      <c r="Y165" s="2"/>
      <c r="Z165" s="2"/>
      <c r="AM165" s="2"/>
      <c r="AN165" s="2"/>
      <c r="AO165" s="1"/>
      <c r="AP165" s="2"/>
      <c r="AQ165" s="2"/>
      <c r="AR165" s="2"/>
      <c r="AS165" s="2"/>
      <c r="AT165" s="2"/>
      <c r="AU165" s="2"/>
      <c r="AV165" s="2"/>
      <c r="BM165" s="2"/>
      <c r="BN165" s="2"/>
      <c r="BO165" s="1"/>
      <c r="BP165" s="2"/>
      <c r="BQ165" s="2"/>
      <c r="BR165" s="2"/>
      <c r="BS165" s="2"/>
      <c r="BT165" s="2"/>
      <c r="BU165" s="2"/>
      <c r="BV165" s="2"/>
      <c r="BW165" s="2"/>
    </row>
    <row r="166" spans="13:75">
      <c r="M166" s="2"/>
      <c r="N166" s="2"/>
      <c r="O166" s="1"/>
      <c r="P166" s="2"/>
      <c r="Q166" s="2"/>
      <c r="R166" s="2"/>
      <c r="S166" s="2"/>
      <c r="T166" s="2"/>
      <c r="U166" s="2"/>
      <c r="V166" s="2"/>
      <c r="W166" s="2"/>
      <c r="X166" s="2"/>
      <c r="Y166" s="2"/>
      <c r="Z166" s="2"/>
      <c r="AM166" s="2"/>
      <c r="AN166" s="2"/>
      <c r="AO166" s="1"/>
      <c r="AP166" s="2"/>
      <c r="AQ166" s="2"/>
      <c r="AR166" s="2"/>
      <c r="AS166" s="2"/>
      <c r="AT166" s="2"/>
      <c r="AU166" s="2"/>
      <c r="AV166" s="2"/>
      <c r="BM166" s="2"/>
      <c r="BN166" s="2"/>
      <c r="BO166" s="1"/>
      <c r="BP166" s="2"/>
      <c r="BQ166" s="2"/>
      <c r="BR166" s="2"/>
      <c r="BS166" s="2"/>
      <c r="BT166" s="2"/>
      <c r="BU166" s="2"/>
      <c r="BV166" s="2"/>
      <c r="BW166" s="2"/>
    </row>
    <row r="167" spans="13:75">
      <c r="M167" s="2"/>
      <c r="N167" s="2"/>
      <c r="O167" s="1"/>
      <c r="P167" s="2"/>
      <c r="Q167" s="2"/>
      <c r="R167" s="2"/>
      <c r="S167" s="2"/>
      <c r="T167" s="2"/>
      <c r="U167" s="2"/>
      <c r="V167" s="2"/>
      <c r="W167" s="2"/>
      <c r="X167" s="2"/>
      <c r="Y167" s="2"/>
      <c r="Z167" s="2"/>
      <c r="AM167" s="2"/>
      <c r="AN167" s="2"/>
      <c r="AO167" s="1"/>
      <c r="AP167" s="2"/>
      <c r="AQ167" s="2"/>
      <c r="AR167" s="2"/>
      <c r="AS167" s="2"/>
      <c r="AT167" s="2"/>
      <c r="AU167" s="2"/>
      <c r="AV167" s="2"/>
      <c r="BM167" s="2"/>
      <c r="BN167" s="2"/>
      <c r="BO167" s="1"/>
      <c r="BP167" s="2"/>
      <c r="BQ167" s="2"/>
      <c r="BR167" s="2"/>
      <c r="BS167" s="2"/>
      <c r="BT167" s="2"/>
      <c r="BU167" s="2"/>
      <c r="BV167" s="2"/>
      <c r="BW167" s="2"/>
    </row>
    <row r="168" spans="13:75">
      <c r="M168" s="2"/>
      <c r="N168" s="2"/>
      <c r="O168" s="1"/>
      <c r="P168" s="2"/>
      <c r="Q168" s="2"/>
      <c r="R168" s="2"/>
      <c r="S168" s="2"/>
      <c r="T168" s="2"/>
      <c r="U168" s="2"/>
      <c r="V168" s="2"/>
      <c r="W168" s="2"/>
      <c r="X168" s="2"/>
      <c r="Y168" s="2"/>
      <c r="Z168" s="2"/>
      <c r="AM168" s="2"/>
      <c r="AN168" s="2"/>
      <c r="AO168" s="1"/>
      <c r="AP168" s="2"/>
      <c r="AQ168" s="2"/>
      <c r="AR168" s="2"/>
      <c r="AS168" s="2"/>
      <c r="AT168" s="2"/>
      <c r="AU168" s="2"/>
      <c r="AV168" s="2"/>
      <c r="BM168" s="2"/>
      <c r="BN168" s="2"/>
      <c r="BO168" s="1"/>
      <c r="BP168" s="2"/>
      <c r="BQ168" s="2"/>
      <c r="BR168" s="2"/>
      <c r="BS168" s="2"/>
      <c r="BT168" s="2"/>
      <c r="BU168" s="2"/>
      <c r="BV168" s="2"/>
      <c r="BW168" s="2"/>
    </row>
    <row r="169" spans="13:75">
      <c r="M169" s="2"/>
      <c r="N169" s="2"/>
      <c r="O169" s="1"/>
      <c r="P169" s="2"/>
      <c r="Q169" s="2"/>
      <c r="R169" s="2"/>
      <c r="S169" s="2"/>
      <c r="T169" s="2"/>
      <c r="U169" s="2"/>
      <c r="V169" s="2"/>
      <c r="W169" s="2"/>
      <c r="X169" s="2"/>
      <c r="Y169" s="2"/>
      <c r="Z169" s="2"/>
      <c r="AM169" s="2"/>
      <c r="AN169" s="2"/>
      <c r="AO169" s="1"/>
      <c r="AP169" s="2"/>
      <c r="AQ169" s="2"/>
      <c r="AR169" s="2"/>
      <c r="AS169" s="2"/>
      <c r="AT169" s="2"/>
      <c r="AU169" s="2"/>
      <c r="AV169" s="2"/>
      <c r="BM169" s="2"/>
      <c r="BN169" s="2"/>
      <c r="BO169" s="1"/>
      <c r="BP169" s="2"/>
      <c r="BQ169" s="2"/>
      <c r="BR169" s="2"/>
      <c r="BS169" s="2"/>
      <c r="BT169" s="2"/>
      <c r="BU169" s="2"/>
      <c r="BV169" s="2"/>
      <c r="BW169" s="2"/>
    </row>
    <row r="170" spans="13:75">
      <c r="M170" s="2"/>
      <c r="N170" s="2"/>
      <c r="O170" s="1"/>
      <c r="P170" s="2"/>
      <c r="Q170" s="2"/>
      <c r="R170" s="2"/>
      <c r="S170" s="2"/>
      <c r="T170" s="2"/>
      <c r="U170" s="2"/>
      <c r="V170" s="2"/>
      <c r="W170" s="2"/>
      <c r="X170" s="2"/>
      <c r="Y170" s="2"/>
      <c r="Z170" s="2"/>
      <c r="AM170" s="2"/>
      <c r="AN170" s="2"/>
      <c r="AO170" s="1"/>
      <c r="AP170" s="2"/>
      <c r="AQ170" s="2"/>
      <c r="AR170" s="2"/>
      <c r="AS170" s="2"/>
      <c r="AT170" s="2"/>
      <c r="AU170" s="2"/>
      <c r="AV170" s="2"/>
      <c r="BM170" s="2"/>
      <c r="BN170" s="2"/>
      <c r="BO170" s="1"/>
      <c r="BP170" s="2"/>
      <c r="BQ170" s="2"/>
      <c r="BR170" s="2"/>
      <c r="BS170" s="2"/>
      <c r="BT170" s="2"/>
      <c r="BU170" s="2"/>
      <c r="BV170" s="2"/>
      <c r="BW170" s="2"/>
    </row>
    <row r="171" spans="13:75">
      <c r="M171" s="2"/>
      <c r="N171" s="2"/>
      <c r="O171" s="1"/>
      <c r="P171" s="2"/>
      <c r="Q171" s="2"/>
      <c r="R171" s="2"/>
      <c r="S171" s="2"/>
      <c r="T171" s="2"/>
      <c r="U171" s="2"/>
      <c r="V171" s="2"/>
      <c r="W171" s="2"/>
      <c r="X171" s="2"/>
      <c r="Y171" s="2"/>
      <c r="Z171" s="2"/>
      <c r="AM171" s="2"/>
      <c r="AN171" s="2"/>
      <c r="AO171" s="1"/>
      <c r="AP171" s="2"/>
      <c r="AQ171" s="2"/>
      <c r="AR171" s="2"/>
      <c r="AS171" s="2"/>
      <c r="AT171" s="2"/>
      <c r="AU171" s="2"/>
      <c r="AV171" s="2"/>
      <c r="BM171" s="2"/>
      <c r="BN171" s="2"/>
      <c r="BO171" s="1"/>
      <c r="BP171" s="2"/>
      <c r="BQ171" s="2"/>
      <c r="BR171" s="2"/>
      <c r="BS171" s="2"/>
      <c r="BT171" s="2"/>
      <c r="BU171" s="2"/>
      <c r="BV171" s="2"/>
      <c r="BW171" s="2"/>
    </row>
    <row r="172" spans="13:75">
      <c r="M172" s="2"/>
      <c r="N172" s="2"/>
      <c r="O172" s="1"/>
      <c r="P172" s="2"/>
      <c r="Q172" s="2"/>
      <c r="R172" s="2"/>
      <c r="S172" s="2"/>
      <c r="T172" s="2"/>
      <c r="U172" s="2"/>
      <c r="V172" s="2"/>
      <c r="W172" s="2"/>
      <c r="X172" s="2"/>
      <c r="Y172" s="2"/>
      <c r="Z172" s="2"/>
      <c r="AM172" s="2"/>
      <c r="AN172" s="2"/>
      <c r="AO172" s="1"/>
      <c r="AP172" s="2"/>
      <c r="AQ172" s="2"/>
      <c r="AR172" s="2"/>
      <c r="AS172" s="2"/>
      <c r="AT172" s="2"/>
      <c r="AU172" s="2"/>
      <c r="AV172" s="2"/>
      <c r="BM172" s="2"/>
      <c r="BN172" s="2"/>
      <c r="BO172" s="1"/>
      <c r="BP172" s="2"/>
      <c r="BQ172" s="2"/>
      <c r="BR172" s="2"/>
      <c r="BS172" s="2"/>
      <c r="BT172" s="2"/>
      <c r="BU172" s="2"/>
      <c r="BV172" s="2"/>
      <c r="BW172" s="2"/>
    </row>
    <row r="173" spans="13:75">
      <c r="M173" s="2"/>
      <c r="N173" s="2"/>
      <c r="O173" s="1"/>
      <c r="P173" s="2"/>
      <c r="Q173" s="2"/>
      <c r="R173" s="2"/>
      <c r="S173" s="2"/>
      <c r="T173" s="2"/>
      <c r="U173" s="2"/>
      <c r="V173" s="2"/>
      <c r="W173" s="2"/>
      <c r="X173" s="2"/>
      <c r="Y173" s="2"/>
      <c r="Z173" s="2"/>
      <c r="AM173" s="2"/>
      <c r="AN173" s="2"/>
      <c r="AO173" s="1"/>
      <c r="AP173" s="2"/>
      <c r="AQ173" s="2"/>
      <c r="AR173" s="2"/>
      <c r="AS173" s="2"/>
      <c r="AT173" s="2"/>
      <c r="AU173" s="2"/>
      <c r="AV173" s="2"/>
      <c r="BM173" s="2"/>
      <c r="BN173" s="2"/>
      <c r="BO173" s="1"/>
      <c r="BP173" s="2"/>
      <c r="BQ173" s="2"/>
      <c r="BR173" s="2"/>
      <c r="BS173" s="2"/>
      <c r="BT173" s="2"/>
      <c r="BU173" s="2"/>
      <c r="BV173" s="2"/>
      <c r="BW173" s="2"/>
    </row>
    <row r="174" spans="13:75">
      <c r="M174" s="2"/>
      <c r="N174" s="2"/>
      <c r="O174" s="1"/>
      <c r="P174" s="2"/>
      <c r="Q174" s="2"/>
      <c r="R174" s="2"/>
      <c r="S174" s="2"/>
      <c r="T174" s="2"/>
      <c r="U174" s="2"/>
      <c r="V174" s="2"/>
      <c r="W174" s="2"/>
      <c r="X174" s="2"/>
      <c r="Y174" s="2"/>
      <c r="Z174" s="2"/>
      <c r="AM174" s="2"/>
      <c r="AN174" s="2"/>
      <c r="AO174" s="1"/>
      <c r="AP174" s="2"/>
      <c r="AQ174" s="2"/>
      <c r="AR174" s="2"/>
      <c r="AS174" s="2"/>
      <c r="AT174" s="2"/>
      <c r="AU174" s="2"/>
      <c r="AV174" s="2"/>
      <c r="BM174" s="2"/>
      <c r="BN174" s="2"/>
      <c r="BO174" s="1"/>
      <c r="BP174" s="2"/>
      <c r="BQ174" s="2"/>
      <c r="BR174" s="2"/>
      <c r="BS174" s="2"/>
      <c r="BT174" s="2"/>
      <c r="BU174" s="2"/>
      <c r="BV174" s="2"/>
      <c r="BW174" s="2"/>
    </row>
    <row r="175" spans="13:75">
      <c r="M175" s="2"/>
      <c r="N175" s="2"/>
      <c r="O175" s="1"/>
      <c r="P175" s="2"/>
      <c r="Q175" s="2"/>
      <c r="R175" s="2"/>
      <c r="S175" s="2"/>
      <c r="T175" s="2"/>
      <c r="U175" s="2"/>
      <c r="V175" s="2"/>
      <c r="W175" s="2"/>
      <c r="X175" s="2"/>
      <c r="Y175" s="2"/>
      <c r="Z175" s="2"/>
      <c r="AM175" s="2"/>
      <c r="AN175" s="2"/>
      <c r="AO175" s="1"/>
      <c r="AP175" s="2"/>
      <c r="AQ175" s="2"/>
      <c r="AR175" s="2"/>
      <c r="AS175" s="2"/>
      <c r="AT175" s="2"/>
      <c r="AU175" s="2"/>
      <c r="AV175" s="2"/>
      <c r="BM175" s="2"/>
      <c r="BN175" s="2"/>
      <c r="BO175" s="1"/>
      <c r="BP175" s="2"/>
      <c r="BQ175" s="2"/>
      <c r="BR175" s="2"/>
      <c r="BS175" s="2"/>
      <c r="BT175" s="2"/>
      <c r="BU175" s="2"/>
      <c r="BV175" s="2"/>
      <c r="BW175" s="2"/>
    </row>
    <row r="176" spans="13:75">
      <c r="M176" s="2"/>
      <c r="N176" s="2"/>
      <c r="O176" s="1"/>
      <c r="P176" s="2"/>
      <c r="Q176" s="2"/>
      <c r="R176" s="2"/>
      <c r="S176" s="2"/>
      <c r="T176" s="2"/>
      <c r="U176" s="2"/>
      <c r="V176" s="2"/>
      <c r="W176" s="2"/>
      <c r="X176" s="2"/>
      <c r="Y176" s="2"/>
      <c r="Z176" s="2"/>
      <c r="AM176" s="2"/>
      <c r="AN176" s="2"/>
      <c r="AO176" s="1"/>
      <c r="AP176" s="2"/>
      <c r="AQ176" s="2"/>
      <c r="AR176" s="2"/>
      <c r="AS176" s="2"/>
      <c r="AT176" s="2"/>
      <c r="AU176" s="2"/>
      <c r="AV176" s="2"/>
      <c r="BM176" s="2"/>
      <c r="BN176" s="2"/>
      <c r="BO176" s="1"/>
      <c r="BP176" s="2"/>
      <c r="BQ176" s="2"/>
      <c r="BR176" s="2"/>
      <c r="BS176" s="2"/>
      <c r="BT176" s="2"/>
      <c r="BU176" s="2"/>
      <c r="BV176" s="2"/>
      <c r="BW176" s="2"/>
    </row>
    <row r="177" spans="13:75">
      <c r="M177" s="2"/>
      <c r="N177" s="2"/>
      <c r="O177" s="1"/>
      <c r="P177" s="2"/>
      <c r="Q177" s="2"/>
      <c r="R177" s="2"/>
      <c r="S177" s="2"/>
      <c r="T177" s="2"/>
      <c r="U177" s="2"/>
      <c r="V177" s="2"/>
      <c r="W177" s="2"/>
      <c r="X177" s="2"/>
      <c r="Y177" s="2"/>
      <c r="Z177" s="2"/>
      <c r="AM177" s="2"/>
      <c r="AN177" s="2"/>
      <c r="AO177" s="1"/>
      <c r="AP177" s="2"/>
      <c r="AQ177" s="2"/>
      <c r="AR177" s="2"/>
      <c r="AS177" s="2"/>
      <c r="AT177" s="2"/>
      <c r="AU177" s="2"/>
      <c r="AV177" s="2"/>
      <c r="BM177" s="2"/>
      <c r="BN177" s="2"/>
      <c r="BO177" s="1"/>
      <c r="BP177" s="2"/>
      <c r="BQ177" s="2"/>
      <c r="BR177" s="2"/>
      <c r="BS177" s="2"/>
      <c r="BT177" s="2"/>
      <c r="BU177" s="2"/>
      <c r="BV177" s="2"/>
      <c r="BW177" s="2"/>
    </row>
    <row r="178" spans="13:75">
      <c r="M178" s="2"/>
      <c r="N178" s="2"/>
      <c r="O178" s="1"/>
      <c r="P178" s="2"/>
      <c r="Q178" s="2"/>
      <c r="R178" s="2"/>
      <c r="S178" s="2"/>
      <c r="T178" s="2"/>
      <c r="U178" s="2"/>
      <c r="V178" s="2"/>
      <c r="W178" s="2"/>
      <c r="X178" s="2"/>
      <c r="Y178" s="2"/>
      <c r="Z178" s="2"/>
      <c r="AM178" s="2"/>
      <c r="AN178" s="2"/>
      <c r="AO178" s="1"/>
      <c r="AP178" s="2"/>
      <c r="AQ178" s="2"/>
      <c r="AR178" s="2"/>
      <c r="AS178" s="2"/>
      <c r="AT178" s="2"/>
      <c r="AU178" s="2"/>
      <c r="AV178" s="2"/>
      <c r="BM178" s="2"/>
      <c r="BN178" s="2"/>
      <c r="BO178" s="1"/>
      <c r="BP178" s="2"/>
      <c r="BQ178" s="2"/>
      <c r="BR178" s="2"/>
      <c r="BS178" s="2"/>
      <c r="BT178" s="2"/>
      <c r="BU178" s="2"/>
      <c r="BV178" s="2"/>
      <c r="BW178" s="2"/>
    </row>
    <row r="179" spans="13:75">
      <c r="M179" s="2"/>
      <c r="N179" s="2"/>
      <c r="O179" s="1"/>
      <c r="P179" s="2"/>
      <c r="Q179" s="2"/>
      <c r="R179" s="2"/>
      <c r="S179" s="2"/>
      <c r="T179" s="2"/>
      <c r="U179" s="2"/>
      <c r="V179" s="2"/>
      <c r="W179" s="2"/>
      <c r="X179" s="2"/>
      <c r="Y179" s="2"/>
      <c r="Z179" s="2"/>
      <c r="AM179" s="2"/>
      <c r="AN179" s="2"/>
      <c r="AO179" s="1"/>
      <c r="AP179" s="2"/>
      <c r="AQ179" s="2"/>
      <c r="AR179" s="2"/>
      <c r="AS179" s="2"/>
      <c r="AT179" s="2"/>
      <c r="AU179" s="2"/>
      <c r="AV179" s="2"/>
      <c r="BM179" s="2"/>
      <c r="BN179" s="2"/>
      <c r="BO179" s="1"/>
      <c r="BP179" s="2"/>
      <c r="BQ179" s="2"/>
      <c r="BR179" s="2"/>
      <c r="BS179" s="2"/>
      <c r="BT179" s="2"/>
      <c r="BU179" s="2"/>
      <c r="BV179" s="2"/>
      <c r="BW179" s="2"/>
    </row>
    <row r="180" spans="13:75">
      <c r="M180" s="2"/>
      <c r="N180" s="2"/>
      <c r="O180" s="1"/>
      <c r="P180" s="2"/>
      <c r="Q180" s="2"/>
      <c r="R180" s="2"/>
      <c r="S180" s="2"/>
      <c r="T180" s="2"/>
      <c r="U180" s="2"/>
      <c r="V180" s="2"/>
      <c r="W180" s="2"/>
      <c r="X180" s="2"/>
      <c r="Y180" s="2"/>
      <c r="Z180" s="2"/>
      <c r="AM180" s="2"/>
      <c r="AN180" s="2"/>
      <c r="AO180" s="1"/>
      <c r="AP180" s="2"/>
      <c r="AQ180" s="2"/>
      <c r="AR180" s="2"/>
      <c r="AS180" s="2"/>
      <c r="AT180" s="2"/>
      <c r="AU180" s="2"/>
      <c r="AV180" s="2"/>
      <c r="BM180" s="2"/>
      <c r="BN180" s="2"/>
      <c r="BO180" s="1"/>
      <c r="BP180" s="2"/>
      <c r="BQ180" s="2"/>
      <c r="BR180" s="2"/>
      <c r="BS180" s="2"/>
      <c r="BT180" s="2"/>
      <c r="BU180" s="2"/>
      <c r="BV180" s="2"/>
      <c r="BW180" s="2"/>
    </row>
    <row r="181" spans="13:75">
      <c r="M181" s="2"/>
      <c r="N181" s="2"/>
      <c r="O181" s="1"/>
      <c r="P181" s="2"/>
      <c r="Q181" s="2"/>
      <c r="R181" s="2"/>
      <c r="S181" s="2"/>
      <c r="T181" s="2"/>
      <c r="U181" s="2"/>
      <c r="V181" s="2"/>
      <c r="W181" s="2"/>
      <c r="X181" s="2"/>
      <c r="Y181" s="2"/>
      <c r="Z181" s="2"/>
      <c r="AM181" s="2"/>
      <c r="AN181" s="2"/>
      <c r="AO181" s="1"/>
      <c r="AP181" s="2"/>
      <c r="AQ181" s="2"/>
      <c r="AR181" s="2"/>
      <c r="AS181" s="2"/>
      <c r="AT181" s="2"/>
      <c r="AU181" s="2"/>
      <c r="AV181" s="2"/>
      <c r="BM181" s="2"/>
      <c r="BN181" s="2"/>
      <c r="BO181" s="1"/>
      <c r="BP181" s="2"/>
      <c r="BQ181" s="2"/>
      <c r="BR181" s="2"/>
      <c r="BS181" s="2"/>
      <c r="BT181" s="2"/>
      <c r="BU181" s="2"/>
      <c r="BV181" s="2"/>
      <c r="BW181" s="2"/>
    </row>
    <row r="182" spans="13:75">
      <c r="M182" s="2"/>
      <c r="N182" s="2"/>
      <c r="O182" s="1"/>
      <c r="P182" s="2"/>
      <c r="Q182" s="2"/>
      <c r="R182" s="2"/>
      <c r="S182" s="2"/>
      <c r="T182" s="2"/>
      <c r="U182" s="2"/>
      <c r="V182" s="2"/>
      <c r="W182" s="2"/>
      <c r="X182" s="2"/>
      <c r="Y182" s="2"/>
      <c r="Z182" s="2"/>
      <c r="AM182" s="2"/>
      <c r="AN182" s="2"/>
      <c r="AO182" s="1"/>
      <c r="AP182" s="2"/>
      <c r="AQ182" s="2"/>
      <c r="AR182" s="2"/>
      <c r="AS182" s="2"/>
      <c r="AT182" s="2"/>
      <c r="AU182" s="2"/>
      <c r="AV182" s="2"/>
      <c r="BM182" s="2"/>
      <c r="BN182" s="2"/>
      <c r="BO182" s="1"/>
      <c r="BP182" s="2"/>
      <c r="BQ182" s="2"/>
      <c r="BR182" s="2"/>
      <c r="BS182" s="2"/>
      <c r="BT182" s="2"/>
      <c r="BU182" s="2"/>
      <c r="BV182" s="2"/>
      <c r="BW182" s="2"/>
    </row>
    <row r="183" spans="13:75">
      <c r="M183" s="2"/>
      <c r="N183" s="2"/>
      <c r="O183" s="1"/>
      <c r="P183" s="2"/>
      <c r="Q183" s="2"/>
      <c r="R183" s="2"/>
      <c r="S183" s="2"/>
      <c r="T183" s="2"/>
      <c r="U183" s="2"/>
      <c r="V183" s="2"/>
      <c r="W183" s="2"/>
      <c r="X183" s="2"/>
      <c r="Y183" s="2"/>
      <c r="Z183" s="2"/>
      <c r="AM183" s="2"/>
      <c r="AN183" s="2"/>
      <c r="AO183" s="1"/>
      <c r="AP183" s="2"/>
      <c r="AQ183" s="2"/>
      <c r="AR183" s="2"/>
      <c r="AS183" s="2"/>
      <c r="AT183" s="2"/>
      <c r="AU183" s="2"/>
      <c r="AV183" s="2"/>
      <c r="BM183" s="2"/>
      <c r="BN183" s="2"/>
      <c r="BO183" s="1"/>
      <c r="BP183" s="2"/>
      <c r="BQ183" s="2"/>
      <c r="BR183" s="2"/>
      <c r="BS183" s="2"/>
      <c r="BT183" s="2"/>
      <c r="BU183" s="2"/>
      <c r="BV183" s="2"/>
      <c r="BW183" s="2"/>
    </row>
    <row r="184" spans="13:75">
      <c r="M184" s="2"/>
      <c r="N184" s="2"/>
      <c r="O184" s="1"/>
      <c r="P184" s="2"/>
      <c r="Q184" s="2"/>
      <c r="R184" s="2"/>
      <c r="S184" s="2"/>
      <c r="T184" s="2"/>
      <c r="U184" s="2"/>
      <c r="V184" s="2"/>
      <c r="W184" s="2"/>
      <c r="X184" s="2"/>
      <c r="Y184" s="2"/>
      <c r="Z184" s="2"/>
      <c r="AM184" s="2"/>
      <c r="AN184" s="2"/>
      <c r="AO184" s="1"/>
      <c r="AP184" s="2"/>
      <c r="AQ184" s="2"/>
      <c r="AR184" s="2"/>
      <c r="AS184" s="2"/>
      <c r="AT184" s="2"/>
      <c r="AU184" s="2"/>
      <c r="AV184" s="2"/>
      <c r="BM184" s="2"/>
      <c r="BN184" s="2"/>
      <c r="BO184" s="1"/>
      <c r="BP184" s="2"/>
      <c r="BQ184" s="2"/>
      <c r="BR184" s="2"/>
      <c r="BS184" s="2"/>
      <c r="BT184" s="2"/>
      <c r="BU184" s="2"/>
      <c r="BV184" s="2"/>
      <c r="BW184" s="2"/>
    </row>
    <row r="185" spans="13:75">
      <c r="M185" s="2"/>
      <c r="N185" s="2"/>
      <c r="O185" s="1"/>
      <c r="P185" s="2"/>
      <c r="Q185" s="2"/>
      <c r="R185" s="2"/>
      <c r="S185" s="2"/>
      <c r="T185" s="2"/>
      <c r="U185" s="2"/>
      <c r="V185" s="2"/>
      <c r="W185" s="2"/>
      <c r="X185" s="2"/>
      <c r="Y185" s="2"/>
      <c r="Z185" s="2"/>
      <c r="AM185" s="2"/>
      <c r="AN185" s="2"/>
      <c r="AO185" s="1"/>
      <c r="AP185" s="2"/>
      <c r="AQ185" s="2"/>
      <c r="AR185" s="2"/>
      <c r="AS185" s="2"/>
      <c r="AT185" s="2"/>
      <c r="AU185" s="2"/>
      <c r="AV185" s="2"/>
      <c r="BM185" s="2"/>
      <c r="BN185" s="2"/>
      <c r="BO185" s="1"/>
      <c r="BP185" s="2"/>
      <c r="BQ185" s="2"/>
      <c r="BR185" s="2"/>
      <c r="BS185" s="2"/>
      <c r="BT185" s="2"/>
      <c r="BU185" s="2"/>
      <c r="BV185" s="2"/>
      <c r="BW185" s="2"/>
    </row>
    <row r="186" spans="13:75">
      <c r="M186" s="2"/>
      <c r="N186" s="2"/>
      <c r="O186" s="1"/>
      <c r="P186" s="2"/>
      <c r="Q186" s="2"/>
      <c r="R186" s="2"/>
      <c r="S186" s="2"/>
      <c r="T186" s="2"/>
      <c r="U186" s="2"/>
      <c r="V186" s="2"/>
      <c r="W186" s="2"/>
      <c r="X186" s="2"/>
      <c r="Y186" s="2"/>
      <c r="Z186" s="2"/>
      <c r="AM186" s="2"/>
      <c r="AN186" s="2"/>
      <c r="AO186" s="1"/>
      <c r="AP186" s="2"/>
      <c r="AQ186" s="2"/>
      <c r="AR186" s="2"/>
      <c r="AS186" s="2"/>
      <c r="AT186" s="2"/>
      <c r="AU186" s="2"/>
      <c r="AV186" s="2"/>
      <c r="BM186" s="2"/>
      <c r="BN186" s="2"/>
      <c r="BO186" s="1"/>
      <c r="BP186" s="2"/>
      <c r="BQ186" s="2"/>
      <c r="BR186" s="2"/>
      <c r="BS186" s="2"/>
      <c r="BT186" s="2"/>
      <c r="BU186" s="2"/>
      <c r="BV186" s="2"/>
      <c r="BW186" s="2"/>
    </row>
    <row r="187" spans="13:75">
      <c r="M187" s="2"/>
      <c r="N187" s="2"/>
      <c r="O187" s="1"/>
      <c r="P187" s="2"/>
      <c r="Q187" s="2"/>
      <c r="R187" s="2"/>
      <c r="S187" s="2"/>
      <c r="T187" s="2"/>
      <c r="U187" s="2"/>
      <c r="V187" s="2"/>
      <c r="W187" s="2"/>
      <c r="X187" s="2"/>
      <c r="Y187" s="2"/>
      <c r="Z187" s="2"/>
      <c r="AM187" s="2"/>
      <c r="AN187" s="2"/>
      <c r="AO187" s="1"/>
      <c r="AP187" s="2"/>
      <c r="AQ187" s="2"/>
      <c r="AR187" s="2"/>
      <c r="AS187" s="2"/>
      <c r="AT187" s="2"/>
      <c r="AU187" s="2"/>
      <c r="AV187" s="2"/>
      <c r="BM187" s="2"/>
      <c r="BN187" s="2"/>
      <c r="BO187" s="1"/>
      <c r="BP187" s="2"/>
      <c r="BQ187" s="2"/>
      <c r="BR187" s="2"/>
      <c r="BS187" s="2"/>
      <c r="BT187" s="2"/>
      <c r="BU187" s="2"/>
      <c r="BV187" s="2"/>
      <c r="BW187" s="2"/>
    </row>
    <row r="188" spans="13:75">
      <c r="M188" s="2"/>
      <c r="N188" s="2"/>
      <c r="O188" s="1"/>
      <c r="P188" s="2"/>
      <c r="Q188" s="2"/>
      <c r="R188" s="2"/>
      <c r="S188" s="2"/>
      <c r="T188" s="2"/>
      <c r="U188" s="2"/>
      <c r="V188" s="2"/>
      <c r="W188" s="2"/>
      <c r="X188" s="2"/>
      <c r="Y188" s="2"/>
      <c r="Z188" s="2"/>
      <c r="AM188" s="2"/>
      <c r="AN188" s="2"/>
      <c r="AO188" s="1"/>
      <c r="AP188" s="2"/>
      <c r="AQ188" s="2"/>
      <c r="AR188" s="2"/>
      <c r="AS188" s="2"/>
      <c r="AT188" s="2"/>
      <c r="AU188" s="2"/>
      <c r="AV188" s="2"/>
      <c r="BM188" s="2"/>
      <c r="BN188" s="2"/>
      <c r="BO188" s="1"/>
      <c r="BP188" s="2"/>
      <c r="BQ188" s="2"/>
      <c r="BR188" s="2"/>
      <c r="BS188" s="2"/>
      <c r="BT188" s="2"/>
      <c r="BU188" s="2"/>
      <c r="BV188" s="2"/>
      <c r="BW188" s="2"/>
    </row>
    <row r="189" spans="13:75">
      <c r="M189" s="2"/>
      <c r="N189" s="2"/>
      <c r="O189" s="1"/>
      <c r="P189" s="2"/>
      <c r="Q189" s="2"/>
      <c r="R189" s="2"/>
      <c r="S189" s="2"/>
      <c r="T189" s="2"/>
      <c r="U189" s="2"/>
      <c r="V189" s="2"/>
      <c r="W189" s="2"/>
      <c r="X189" s="2"/>
      <c r="Y189" s="2"/>
      <c r="Z189" s="2"/>
      <c r="AM189" s="2"/>
      <c r="AN189" s="2"/>
      <c r="AO189" s="1"/>
      <c r="AP189" s="2"/>
      <c r="AQ189" s="2"/>
      <c r="AR189" s="2"/>
      <c r="AS189" s="2"/>
      <c r="AT189" s="2"/>
      <c r="AU189" s="2"/>
      <c r="AV189" s="2"/>
      <c r="BM189" s="2"/>
      <c r="BN189" s="2"/>
      <c r="BO189" s="1"/>
      <c r="BP189" s="2"/>
      <c r="BQ189" s="2"/>
      <c r="BR189" s="2"/>
      <c r="BS189" s="2"/>
      <c r="BT189" s="2"/>
      <c r="BU189" s="2"/>
      <c r="BV189" s="2"/>
      <c r="BW189" s="2"/>
    </row>
    <row r="190" spans="13:75">
      <c r="M190" s="2"/>
      <c r="N190" s="2"/>
      <c r="O190" s="1"/>
      <c r="P190" s="2"/>
      <c r="Q190" s="2"/>
      <c r="R190" s="2"/>
      <c r="S190" s="2"/>
      <c r="T190" s="2"/>
      <c r="U190" s="2"/>
      <c r="V190" s="2"/>
      <c r="W190" s="2"/>
      <c r="X190" s="2"/>
      <c r="Y190" s="2"/>
      <c r="Z190" s="2"/>
      <c r="AM190" s="2"/>
      <c r="AN190" s="2"/>
      <c r="AO190" s="1"/>
      <c r="AP190" s="2"/>
      <c r="AQ190" s="2"/>
      <c r="AR190" s="2"/>
      <c r="AS190" s="2"/>
      <c r="AT190" s="2"/>
      <c r="AU190" s="2"/>
      <c r="AV190" s="2"/>
      <c r="BM190" s="2"/>
      <c r="BN190" s="2"/>
      <c r="BO190" s="1"/>
      <c r="BP190" s="2"/>
      <c r="BQ190" s="2"/>
      <c r="BR190" s="2"/>
      <c r="BS190" s="2"/>
      <c r="BT190" s="2"/>
      <c r="BU190" s="2"/>
      <c r="BV190" s="2"/>
      <c r="BW190" s="2"/>
    </row>
    <row r="191" spans="13:75">
      <c r="M191" s="2"/>
      <c r="N191" s="2"/>
      <c r="O191" s="1"/>
      <c r="P191" s="2"/>
      <c r="Q191" s="2"/>
      <c r="R191" s="2"/>
      <c r="S191" s="2"/>
      <c r="T191" s="2"/>
      <c r="U191" s="2"/>
      <c r="V191" s="2"/>
      <c r="W191" s="2"/>
      <c r="X191" s="2"/>
      <c r="Y191" s="2"/>
      <c r="Z191" s="2"/>
      <c r="AM191" s="2"/>
      <c r="AN191" s="2"/>
      <c r="AO191" s="1"/>
      <c r="AP191" s="2"/>
      <c r="AQ191" s="2"/>
      <c r="AR191" s="2"/>
      <c r="AS191" s="2"/>
      <c r="AT191" s="2"/>
      <c r="AU191" s="2"/>
      <c r="AV191" s="2"/>
      <c r="BM191" s="2"/>
      <c r="BN191" s="2"/>
      <c r="BO191" s="1"/>
      <c r="BP191" s="2"/>
      <c r="BQ191" s="2"/>
      <c r="BR191" s="2"/>
      <c r="BS191" s="2"/>
      <c r="BT191" s="2"/>
      <c r="BU191" s="2"/>
      <c r="BV191" s="2"/>
      <c r="BW191" s="2"/>
    </row>
    <row r="192" spans="13:75">
      <c r="M192" s="2"/>
      <c r="N192" s="2"/>
      <c r="O192" s="1"/>
      <c r="P192" s="2"/>
      <c r="Q192" s="2"/>
      <c r="R192" s="2"/>
      <c r="S192" s="2"/>
      <c r="T192" s="2"/>
      <c r="U192" s="2"/>
      <c r="V192" s="2"/>
      <c r="W192" s="2"/>
      <c r="X192" s="2"/>
      <c r="Y192" s="2"/>
      <c r="Z192" s="2"/>
      <c r="AM192" s="2"/>
      <c r="AN192" s="2"/>
      <c r="AO192" s="1"/>
      <c r="AP192" s="2"/>
      <c r="AQ192" s="2"/>
      <c r="AR192" s="2"/>
      <c r="AS192" s="2"/>
      <c r="AT192" s="2"/>
      <c r="AU192" s="2"/>
      <c r="AV192" s="2"/>
      <c r="BM192" s="2"/>
      <c r="BN192" s="2"/>
      <c r="BO192" s="1"/>
      <c r="BP192" s="2"/>
      <c r="BQ192" s="2"/>
      <c r="BR192" s="2"/>
      <c r="BS192" s="2"/>
      <c r="BT192" s="2"/>
      <c r="BU192" s="2"/>
      <c r="BV192" s="2"/>
      <c r="BW192" s="2"/>
    </row>
    <row r="193" spans="13:75">
      <c r="M193" s="2"/>
      <c r="N193" s="2"/>
      <c r="O193" s="1"/>
      <c r="P193" s="2"/>
      <c r="Q193" s="2"/>
      <c r="R193" s="2"/>
      <c r="S193" s="2"/>
      <c r="T193" s="2"/>
      <c r="U193" s="2"/>
      <c r="V193" s="2"/>
      <c r="W193" s="2"/>
      <c r="X193" s="2"/>
      <c r="Y193" s="2"/>
      <c r="Z193" s="2"/>
      <c r="AM193" s="2"/>
      <c r="AN193" s="2"/>
      <c r="AO193" s="1"/>
      <c r="AP193" s="2"/>
      <c r="AQ193" s="2"/>
      <c r="AR193" s="2"/>
      <c r="AS193" s="2"/>
      <c r="AT193" s="2"/>
      <c r="AU193" s="2"/>
      <c r="AV193" s="2"/>
      <c r="BM193" s="2"/>
      <c r="BN193" s="2"/>
      <c r="BO193" s="1"/>
      <c r="BP193" s="2"/>
      <c r="BQ193" s="2"/>
      <c r="BR193" s="2"/>
      <c r="BS193" s="2"/>
      <c r="BT193" s="2"/>
      <c r="BU193" s="2"/>
      <c r="BV193" s="2"/>
      <c r="BW193" s="2"/>
    </row>
    <row r="194" spans="13:75">
      <c r="M194" s="2"/>
      <c r="N194" s="2"/>
      <c r="O194" s="1"/>
      <c r="P194" s="2"/>
      <c r="Q194" s="2"/>
      <c r="R194" s="2"/>
      <c r="S194" s="2"/>
      <c r="T194" s="2"/>
      <c r="U194" s="2"/>
      <c r="V194" s="2"/>
      <c r="W194" s="2"/>
      <c r="X194" s="2"/>
      <c r="Y194" s="2"/>
      <c r="Z194" s="2"/>
      <c r="AM194" s="2"/>
      <c r="AN194" s="2"/>
      <c r="AO194" s="1"/>
      <c r="AP194" s="2"/>
      <c r="AQ194" s="2"/>
      <c r="AR194" s="2"/>
      <c r="AS194" s="2"/>
      <c r="AT194" s="2"/>
      <c r="AU194" s="2"/>
      <c r="AV194" s="2"/>
      <c r="BM194" s="2"/>
      <c r="BN194" s="2"/>
      <c r="BO194" s="1"/>
      <c r="BP194" s="2"/>
      <c r="BQ194" s="2"/>
      <c r="BR194" s="2"/>
      <c r="BS194" s="2"/>
      <c r="BT194" s="2"/>
      <c r="BU194" s="2"/>
      <c r="BV194" s="2"/>
      <c r="BW194" s="2"/>
    </row>
    <row r="195" spans="13:75">
      <c r="M195" s="2"/>
      <c r="N195" s="2"/>
      <c r="O195" s="1"/>
      <c r="P195" s="2"/>
      <c r="Q195" s="2"/>
      <c r="R195" s="2"/>
      <c r="S195" s="2"/>
      <c r="T195" s="2"/>
      <c r="U195" s="2"/>
      <c r="V195" s="2"/>
      <c r="W195" s="2"/>
      <c r="X195" s="2"/>
      <c r="Y195" s="2"/>
      <c r="Z195" s="2"/>
      <c r="AM195" s="2"/>
      <c r="AN195" s="2"/>
      <c r="AO195" s="1"/>
      <c r="AP195" s="2"/>
      <c r="AQ195" s="2"/>
      <c r="AR195" s="2"/>
      <c r="AS195" s="2"/>
      <c r="AT195" s="2"/>
      <c r="AU195" s="2"/>
      <c r="AV195" s="2"/>
      <c r="BM195" s="2"/>
      <c r="BN195" s="2"/>
      <c r="BO195" s="1"/>
      <c r="BP195" s="2"/>
      <c r="BQ195" s="2"/>
      <c r="BR195" s="2"/>
      <c r="BS195" s="2"/>
      <c r="BT195" s="2"/>
      <c r="BU195" s="2"/>
      <c r="BV195" s="2"/>
      <c r="BW195" s="2"/>
    </row>
    <row r="196" spans="13:75">
      <c r="M196" s="2"/>
      <c r="N196" s="2"/>
      <c r="O196" s="1"/>
      <c r="P196" s="2"/>
      <c r="Q196" s="2"/>
      <c r="R196" s="2"/>
      <c r="S196" s="2"/>
      <c r="T196" s="2"/>
      <c r="U196" s="2"/>
      <c r="V196" s="2"/>
      <c r="W196" s="2"/>
      <c r="X196" s="2"/>
      <c r="Y196" s="2"/>
      <c r="Z196" s="2"/>
      <c r="AM196" s="2"/>
      <c r="AN196" s="2"/>
      <c r="AO196" s="1"/>
      <c r="AP196" s="2"/>
      <c r="AQ196" s="2"/>
      <c r="AR196" s="2"/>
      <c r="AS196" s="2"/>
      <c r="AT196" s="2"/>
      <c r="AU196" s="2"/>
      <c r="AV196" s="2"/>
      <c r="BM196" s="2"/>
      <c r="BN196" s="2"/>
      <c r="BO196" s="1"/>
      <c r="BP196" s="2"/>
      <c r="BQ196" s="2"/>
      <c r="BR196" s="2"/>
      <c r="BS196" s="2"/>
      <c r="BT196" s="2"/>
      <c r="BU196" s="2"/>
      <c r="BV196" s="2"/>
      <c r="BW196" s="2"/>
    </row>
    <row r="197" spans="13:75">
      <c r="M197" s="2"/>
      <c r="N197" s="2"/>
      <c r="O197" s="1"/>
      <c r="P197" s="2"/>
      <c r="Q197" s="2"/>
      <c r="R197" s="2"/>
      <c r="S197" s="2"/>
      <c r="T197" s="2"/>
      <c r="U197" s="2"/>
      <c r="V197" s="2"/>
      <c r="W197" s="2"/>
      <c r="X197" s="2"/>
      <c r="Y197" s="2"/>
      <c r="Z197" s="2"/>
      <c r="AM197" s="2"/>
      <c r="AN197" s="2"/>
      <c r="AO197" s="1"/>
      <c r="AP197" s="2"/>
      <c r="AQ197" s="2"/>
      <c r="AR197" s="2"/>
      <c r="AS197" s="2"/>
      <c r="AT197" s="2"/>
      <c r="AU197" s="2"/>
      <c r="AV197" s="2"/>
      <c r="BM197" s="2"/>
      <c r="BN197" s="2"/>
      <c r="BO197" s="1"/>
      <c r="BP197" s="2"/>
      <c r="BQ197" s="2"/>
      <c r="BR197" s="2"/>
      <c r="BS197" s="2"/>
      <c r="BT197" s="2"/>
      <c r="BU197" s="2"/>
      <c r="BV197" s="2"/>
      <c r="BW197" s="2"/>
    </row>
    <row r="198" spans="13:75">
      <c r="M198" s="2"/>
      <c r="N198" s="2"/>
      <c r="O198" s="1"/>
      <c r="P198" s="2"/>
      <c r="Q198" s="2"/>
      <c r="R198" s="2"/>
      <c r="S198" s="2"/>
      <c r="T198" s="2"/>
      <c r="U198" s="2"/>
      <c r="V198" s="2"/>
      <c r="W198" s="2"/>
      <c r="X198" s="2"/>
      <c r="Y198" s="2"/>
      <c r="Z198" s="2"/>
      <c r="AM198" s="2"/>
      <c r="AN198" s="2"/>
      <c r="AO198" s="1"/>
      <c r="AP198" s="2"/>
      <c r="AQ198" s="2"/>
      <c r="AR198" s="2"/>
      <c r="AS198" s="2"/>
      <c r="AT198" s="2"/>
      <c r="AU198" s="2"/>
      <c r="AV198" s="2"/>
      <c r="BM198" s="2"/>
      <c r="BN198" s="2"/>
      <c r="BO198" s="1"/>
      <c r="BP198" s="2"/>
      <c r="BQ198" s="2"/>
      <c r="BR198" s="2"/>
      <c r="BS198" s="2"/>
      <c r="BT198" s="2"/>
      <c r="BU198" s="2"/>
      <c r="BV198" s="2"/>
      <c r="BW198" s="2"/>
    </row>
    <row r="199" spans="13:75">
      <c r="M199" s="2"/>
      <c r="N199" s="2"/>
      <c r="O199" s="1"/>
      <c r="P199" s="2"/>
      <c r="Q199" s="2"/>
      <c r="R199" s="2"/>
      <c r="S199" s="2"/>
      <c r="T199" s="2"/>
      <c r="U199" s="2"/>
      <c r="V199" s="2"/>
      <c r="W199" s="2"/>
      <c r="X199" s="2"/>
      <c r="Y199" s="2"/>
      <c r="Z199" s="2"/>
      <c r="AM199" s="2"/>
      <c r="AN199" s="2"/>
      <c r="AO199" s="1"/>
      <c r="AP199" s="2"/>
      <c r="AQ199" s="2"/>
      <c r="AR199" s="2"/>
      <c r="AS199" s="2"/>
      <c r="AT199" s="2"/>
      <c r="AU199" s="2"/>
      <c r="AV199" s="2"/>
      <c r="BM199" s="2"/>
      <c r="BN199" s="2"/>
      <c r="BO199" s="1"/>
      <c r="BP199" s="2"/>
      <c r="BQ199" s="2"/>
      <c r="BR199" s="2"/>
      <c r="BS199" s="2"/>
      <c r="BT199" s="2"/>
      <c r="BU199" s="2"/>
      <c r="BV199" s="2"/>
      <c r="BW199" s="2"/>
    </row>
    <row r="200" spans="13:75">
      <c r="M200" s="2"/>
      <c r="N200" s="2"/>
      <c r="O200" s="1"/>
      <c r="P200" s="2"/>
      <c r="Q200" s="2"/>
      <c r="R200" s="2"/>
      <c r="S200" s="2"/>
      <c r="T200" s="2"/>
      <c r="U200" s="2"/>
      <c r="V200" s="2"/>
      <c r="W200" s="2"/>
      <c r="X200" s="2"/>
      <c r="Y200" s="2"/>
      <c r="Z200" s="2"/>
      <c r="AM200" s="2"/>
      <c r="AN200" s="2"/>
      <c r="AO200" s="1"/>
      <c r="AP200" s="2"/>
      <c r="AQ200" s="2"/>
      <c r="AR200" s="2"/>
      <c r="AS200" s="2"/>
      <c r="AT200" s="2"/>
      <c r="AU200" s="2"/>
      <c r="AV200" s="2"/>
      <c r="BM200" s="2"/>
      <c r="BN200" s="2"/>
      <c r="BO200" s="1"/>
      <c r="BP200" s="2"/>
      <c r="BQ200" s="2"/>
      <c r="BR200" s="2"/>
      <c r="BS200" s="2"/>
      <c r="BT200" s="2"/>
      <c r="BU200" s="2"/>
      <c r="BV200" s="2"/>
      <c r="BW200" s="2"/>
    </row>
    <row r="201" spans="13:75">
      <c r="M201" s="2"/>
      <c r="N201" s="2"/>
      <c r="O201" s="1"/>
      <c r="P201" s="2"/>
      <c r="Q201" s="2"/>
      <c r="R201" s="2"/>
      <c r="S201" s="2"/>
      <c r="T201" s="2"/>
      <c r="U201" s="2"/>
      <c r="V201" s="2"/>
      <c r="W201" s="2"/>
      <c r="X201" s="2"/>
      <c r="Y201" s="2"/>
      <c r="Z201" s="2"/>
      <c r="AM201" s="2"/>
      <c r="AN201" s="2"/>
      <c r="AO201" s="1"/>
      <c r="AP201" s="2"/>
      <c r="AQ201" s="2"/>
      <c r="AR201" s="2"/>
      <c r="AS201" s="2"/>
      <c r="AT201" s="2"/>
      <c r="AU201" s="2"/>
      <c r="AV201" s="2"/>
      <c r="BM201" s="2"/>
      <c r="BN201" s="2"/>
      <c r="BO201" s="1"/>
      <c r="BP201" s="2"/>
      <c r="BQ201" s="2"/>
      <c r="BR201" s="2"/>
      <c r="BS201" s="2"/>
      <c r="BT201" s="2"/>
      <c r="BU201" s="2"/>
      <c r="BV201" s="2"/>
      <c r="BW201" s="2"/>
    </row>
    <row r="202" spans="13:75">
      <c r="M202" s="2"/>
      <c r="N202" s="2"/>
      <c r="O202" s="1"/>
      <c r="P202" s="2"/>
      <c r="Q202" s="2"/>
      <c r="R202" s="2"/>
      <c r="S202" s="2"/>
      <c r="T202" s="2"/>
      <c r="U202" s="2"/>
      <c r="V202" s="2"/>
      <c r="W202" s="2"/>
      <c r="X202" s="2"/>
      <c r="Y202" s="2"/>
      <c r="Z202" s="2"/>
      <c r="AM202" s="2"/>
      <c r="AN202" s="2"/>
      <c r="AO202" s="1"/>
      <c r="AP202" s="2"/>
      <c r="AQ202" s="2"/>
      <c r="AR202" s="2"/>
      <c r="AS202" s="2"/>
      <c r="AT202" s="2"/>
      <c r="AU202" s="2"/>
      <c r="AV202" s="2"/>
      <c r="BM202" s="2"/>
      <c r="BN202" s="2"/>
      <c r="BO202" s="1"/>
      <c r="BP202" s="2"/>
      <c r="BQ202" s="2"/>
      <c r="BR202" s="2"/>
      <c r="BS202" s="2"/>
      <c r="BT202" s="2"/>
      <c r="BU202" s="2"/>
      <c r="BV202" s="2"/>
      <c r="BW202" s="2"/>
    </row>
    <row r="203" spans="13:75">
      <c r="O203"/>
      <c r="P203" s="1"/>
      <c r="Q203" s="1"/>
      <c r="R203" s="1"/>
      <c r="S203" s="1"/>
      <c r="T203" s="1"/>
      <c r="U203" s="176">
        <f>IFERROR(+COUNTIF(U206:U250,"SI")/(COUNTIF(U206:U250,"SI")+COUNTIF(U206:U250,"Non")),0)</f>
        <v>1</v>
      </c>
      <c r="V203" s="176">
        <f>IFERROR(+COUNTIF(V206:V250,"SI")/(COUNTIF(V206:V250,"SI")+COUNTIF(V206:V250,"Non")),0)</f>
        <v>1</v>
      </c>
      <c r="AA203"/>
      <c r="AB203"/>
      <c r="AD203"/>
      <c r="AE203"/>
      <c r="AF203"/>
      <c r="AG203"/>
      <c r="AH203"/>
      <c r="AI203"/>
      <c r="AJ203"/>
      <c r="AK203"/>
      <c r="AL203"/>
      <c r="AP203" s="1"/>
      <c r="AQ203" s="1"/>
      <c r="AR203" s="1"/>
      <c r="AS203" s="1"/>
      <c r="AT203" s="1"/>
      <c r="AU203" s="176">
        <f>IFERROR(+COUNTIF(AU206:AU250,"SI")/(COUNTIF(AU206:AU250,"SI")+COUNTIF(AU206:AU250,"Non")),0)</f>
        <v>0</v>
      </c>
      <c r="AV203" s="176">
        <f>IFERROR(+COUNTIF(AV206:AV250,"SI")/(COUNTIF(AV206:AV250,"SI")+COUNTIF(AV206:AV250,"Non")),0)</f>
        <v>0</v>
      </c>
      <c r="AW203"/>
      <c r="AX203"/>
      <c r="AY203"/>
      <c r="AZ203"/>
      <c r="BA203"/>
      <c r="BB203"/>
      <c r="BC203"/>
      <c r="BD203"/>
      <c r="BE203"/>
      <c r="BF203"/>
      <c r="BG203"/>
      <c r="BH203"/>
      <c r="BI203"/>
      <c r="BJ203"/>
      <c r="BK203"/>
      <c r="BL203"/>
      <c r="BO203"/>
      <c r="BP203" s="1"/>
      <c r="BQ203" s="1"/>
      <c r="BR203" s="1"/>
      <c r="BS203" s="1"/>
      <c r="BT203" s="1"/>
      <c r="BU203" s="176">
        <f>IFERROR(+COUNTIF(BU206:BU250,"SI")/(COUNTIF(BU206:BU250,"SI")+COUNTIF(BU206:BU250,"Non")),0)</f>
        <v>0</v>
      </c>
      <c r="BV203" s="176">
        <f>IFERROR(+COUNTIF(BV206:BV250,"SI")/(COUNTIF(BV206:BV250,"SI")+COUNTIF(BV206:BV250,"Non")),0)</f>
        <v>0</v>
      </c>
    </row>
    <row r="204" spans="13:75" ht="15" customHeight="1">
      <c r="M204" s="584" t="s">
        <v>168</v>
      </c>
      <c r="N204" s="585"/>
      <c r="O204" s="586"/>
      <c r="P204" s="590" t="s">
        <v>549</v>
      </c>
      <c r="Q204" s="580" t="s">
        <v>99</v>
      </c>
      <c r="R204" s="582" t="s">
        <v>253</v>
      </c>
      <c r="S204" s="578" t="s">
        <v>293</v>
      </c>
      <c r="T204" s="578" t="s">
        <v>294</v>
      </c>
      <c r="U204" s="580" t="s">
        <v>295</v>
      </c>
      <c r="V204" s="582" t="s">
        <v>296</v>
      </c>
      <c r="W204" s="2"/>
      <c r="X204" s="2"/>
      <c r="Y204" s="2"/>
      <c r="Z204" s="2"/>
      <c r="AM204" s="584" t="s">
        <v>168</v>
      </c>
      <c r="AN204" s="585"/>
      <c r="AO204" s="586"/>
      <c r="AP204" s="580" t="s">
        <v>170</v>
      </c>
      <c r="AQ204" s="580" t="s">
        <v>99</v>
      </c>
      <c r="AR204" s="582" t="s">
        <v>253</v>
      </c>
      <c r="AS204" s="578" t="s">
        <v>293</v>
      </c>
      <c r="AT204" s="578" t="s">
        <v>294</v>
      </c>
      <c r="AU204" s="580" t="s">
        <v>295</v>
      </c>
      <c r="AV204" s="582" t="s">
        <v>296</v>
      </c>
      <c r="BM204" s="584" t="s">
        <v>168</v>
      </c>
      <c r="BN204" s="585"/>
      <c r="BO204" s="586"/>
      <c r="BP204" s="590" t="s">
        <v>549</v>
      </c>
      <c r="BQ204" s="580" t="s">
        <v>99</v>
      </c>
      <c r="BR204" s="582" t="s">
        <v>253</v>
      </c>
      <c r="BS204" s="578" t="s">
        <v>293</v>
      </c>
      <c r="BT204" s="578" t="s">
        <v>294</v>
      </c>
      <c r="BU204" s="580" t="s">
        <v>295</v>
      </c>
      <c r="BV204" s="582" t="s">
        <v>296</v>
      </c>
      <c r="BW204" s="2"/>
    </row>
    <row r="205" spans="13:75">
      <c r="M205" s="587"/>
      <c r="N205" s="588"/>
      <c r="O205" s="589"/>
      <c r="P205" s="581"/>
      <c r="Q205" s="581"/>
      <c r="R205" s="583"/>
      <c r="S205" s="579"/>
      <c r="T205" s="579"/>
      <c r="U205" s="581"/>
      <c r="V205" s="583"/>
      <c r="W205" s="2"/>
      <c r="X205" s="2"/>
      <c r="Y205" s="2"/>
      <c r="Z205" s="2"/>
      <c r="AM205" s="587"/>
      <c r="AN205" s="588"/>
      <c r="AO205" s="589"/>
      <c r="AP205" s="581"/>
      <c r="AQ205" s="581"/>
      <c r="AR205" s="583"/>
      <c r="AS205" s="579"/>
      <c r="AT205" s="579"/>
      <c r="AU205" s="581"/>
      <c r="AV205" s="583"/>
      <c r="BM205" s="587"/>
      <c r="BN205" s="588"/>
      <c r="BO205" s="589"/>
      <c r="BP205" s="581"/>
      <c r="BQ205" s="581"/>
      <c r="BR205" s="583"/>
      <c r="BS205" s="579"/>
      <c r="BT205" s="579"/>
      <c r="BU205" s="581"/>
      <c r="BV205" s="583"/>
      <c r="BW205" s="2"/>
    </row>
    <row r="206" spans="13:75" ht="28.5">
      <c r="M206" s="577" t="s">
        <v>523</v>
      </c>
      <c r="N206" s="514">
        <v>25903</v>
      </c>
      <c r="O206" s="514" t="s">
        <v>524</v>
      </c>
      <c r="P206" s="514" t="s">
        <v>478</v>
      </c>
      <c r="Q206" s="515">
        <v>1</v>
      </c>
      <c r="R206" s="515">
        <v>0.78571428571428603</v>
      </c>
      <c r="S206" s="179"/>
      <c r="T206" s="179"/>
      <c r="U206" s="180" t="str">
        <f>+IF(Q206=0,"----",IF(Q206&gt;=S206,"SI","NON"))</f>
        <v>SI</v>
      </c>
      <c r="V206" s="181" t="str">
        <f>+IF(R206=0,"----",IF(R206&gt;=T206,"SI","NON"))</f>
        <v>SI</v>
      </c>
      <c r="W206" s="2"/>
      <c r="X206" s="2"/>
      <c r="Y206" s="2"/>
      <c r="Z206" s="2"/>
      <c r="AM206" s="168" t="s">
        <v>288</v>
      </c>
      <c r="AN206" s="169"/>
      <c r="AO206" s="169" t="s">
        <v>289</v>
      </c>
      <c r="AP206" s="187" t="s">
        <v>254</v>
      </c>
      <c r="AQ206" s="177"/>
      <c r="AR206" s="178"/>
      <c r="AS206" s="179"/>
      <c r="AT206" s="179"/>
      <c r="AU206" s="180" t="str">
        <f>+IF(AQ206=0,"----",IF(AQ206&gt;=AS206,"SI","NON"))</f>
        <v>----</v>
      </c>
      <c r="AV206" s="181" t="str">
        <f>+IF(AR206=0,"----",IF(AR206&gt;=AT206,"SI","NON"))</f>
        <v>----</v>
      </c>
      <c r="BM206" s="577" t="s">
        <v>523</v>
      </c>
      <c r="BN206" s="514">
        <v>25903</v>
      </c>
      <c r="BO206" s="514" t="s">
        <v>524</v>
      </c>
      <c r="BP206" s="514"/>
      <c r="BQ206" s="515"/>
      <c r="BR206" s="515"/>
      <c r="BS206" s="179"/>
      <c r="BT206" s="179"/>
      <c r="BU206" s="180" t="str">
        <f>+IF(BQ206=0,"----",IF(BQ206&gt;=BS206,"SI","NON"))</f>
        <v>----</v>
      </c>
      <c r="BV206" s="181" t="str">
        <f>+IF(BR206=0,"----",IF(BR206&gt;=BT206,"SI","NON"))</f>
        <v>----</v>
      </c>
      <c r="BW206" s="2"/>
    </row>
    <row r="207" spans="13:75" ht="28.5">
      <c r="M207" s="577"/>
      <c r="N207" s="514">
        <v>25905</v>
      </c>
      <c r="O207" s="514" t="s">
        <v>525</v>
      </c>
      <c r="P207" s="514" t="s">
        <v>478</v>
      </c>
      <c r="Q207" s="515">
        <v>1</v>
      </c>
      <c r="R207" s="515">
        <v>0.78571428571428603</v>
      </c>
      <c r="S207" s="179"/>
      <c r="T207" s="179"/>
      <c r="U207" s="180" t="str">
        <f t="shared" ref="U207:U233" si="14">+IF(Q207=0,"----",IF(Q207&gt;=S207,"SI","NON"))</f>
        <v>SI</v>
      </c>
      <c r="V207" s="181" t="str">
        <f t="shared" ref="V207:V233" si="15">+IF(R207=0,"----",IF(R207&gt;=T207,"SI","NON"))</f>
        <v>SI</v>
      </c>
      <c r="W207" s="2"/>
      <c r="X207" s="2"/>
      <c r="Y207" s="2"/>
      <c r="Z207" s="2"/>
      <c r="AM207" s="168" t="s">
        <v>288</v>
      </c>
      <c r="AN207" s="169"/>
      <c r="AO207" s="169" t="s">
        <v>289</v>
      </c>
      <c r="AP207" s="187" t="s">
        <v>255</v>
      </c>
      <c r="AQ207" s="177"/>
      <c r="AR207" s="178"/>
      <c r="AS207" s="179"/>
      <c r="AT207" s="179"/>
      <c r="AU207" s="180" t="str">
        <f t="shared" ref="AU207:AU233" si="16">+IF(AQ207=0,"----",IF(AQ207&gt;=AS207,"SI","NON"))</f>
        <v>----</v>
      </c>
      <c r="AV207" s="181" t="str">
        <f t="shared" ref="AV207:AV233" si="17">+IF(AR207=0,"----",IF(AR207&gt;=AT207,"SI","NON"))</f>
        <v>----</v>
      </c>
      <c r="BM207" s="577"/>
      <c r="BN207" s="514">
        <v>25905</v>
      </c>
      <c r="BO207" s="514" t="s">
        <v>525</v>
      </c>
      <c r="BP207" s="514"/>
      <c r="BQ207" s="515"/>
      <c r="BR207" s="515"/>
      <c r="BS207" s="179"/>
      <c r="BT207" s="179"/>
      <c r="BU207" s="180" t="str">
        <f t="shared" ref="BU207:BU233" si="18">+IF(BQ207=0,"----",IF(BQ207&gt;=BS207,"SI","NON"))</f>
        <v>----</v>
      </c>
      <c r="BV207" s="181" t="str">
        <f t="shared" ref="BV207:BV233" si="19">+IF(BR207=0,"----",IF(BR207&gt;=BT207,"SI","NON"))</f>
        <v>----</v>
      </c>
      <c r="BW207" s="2"/>
    </row>
    <row r="208" spans="13:75" ht="28.5">
      <c r="M208" s="577"/>
      <c r="N208" s="514">
        <v>25906</v>
      </c>
      <c r="O208" s="514" t="s">
        <v>526</v>
      </c>
      <c r="P208" s="514" t="s">
        <v>478</v>
      </c>
      <c r="Q208" s="515">
        <v>1</v>
      </c>
      <c r="R208" s="515">
        <v>0.78571428571428603</v>
      </c>
      <c r="S208" s="179"/>
      <c r="T208" s="179"/>
      <c r="U208" s="180" t="str">
        <f t="shared" si="14"/>
        <v>SI</v>
      </c>
      <c r="V208" s="181" t="str">
        <f t="shared" si="15"/>
        <v>SI</v>
      </c>
      <c r="W208" s="2"/>
      <c r="X208" s="2"/>
      <c r="Y208" s="2"/>
      <c r="Z208" s="2"/>
      <c r="AM208" s="168" t="s">
        <v>288</v>
      </c>
      <c r="AN208" s="169"/>
      <c r="AO208" s="169" t="s">
        <v>289</v>
      </c>
      <c r="AP208" s="187" t="s">
        <v>256</v>
      </c>
      <c r="AQ208" s="177"/>
      <c r="AR208" s="178"/>
      <c r="AS208" s="179"/>
      <c r="AT208" s="179"/>
      <c r="AU208" s="180" t="str">
        <f t="shared" si="16"/>
        <v>----</v>
      </c>
      <c r="AV208" s="181" t="str">
        <f t="shared" si="17"/>
        <v>----</v>
      </c>
      <c r="BM208" s="577"/>
      <c r="BN208" s="514">
        <v>25906</v>
      </c>
      <c r="BO208" s="514" t="s">
        <v>526</v>
      </c>
      <c r="BP208" s="514"/>
      <c r="BQ208" s="515"/>
      <c r="BR208" s="515"/>
      <c r="BS208" s="179"/>
      <c r="BT208" s="179"/>
      <c r="BU208" s="180" t="str">
        <f t="shared" si="18"/>
        <v>----</v>
      </c>
      <c r="BV208" s="181" t="str">
        <f t="shared" si="19"/>
        <v>----</v>
      </c>
      <c r="BW208" s="2"/>
    </row>
    <row r="209" spans="13:75" ht="28.5">
      <c r="M209" s="577"/>
      <c r="N209" s="514">
        <v>25907</v>
      </c>
      <c r="O209" s="514" t="s">
        <v>527</v>
      </c>
      <c r="P209" s="514" t="s">
        <v>478</v>
      </c>
      <c r="Q209" s="515">
        <v>1</v>
      </c>
      <c r="R209" s="515">
        <v>0.78571428571428603</v>
      </c>
      <c r="S209" s="179"/>
      <c r="T209" s="179"/>
      <c r="U209" s="180" t="str">
        <f t="shared" si="14"/>
        <v>SI</v>
      </c>
      <c r="V209" s="181" t="str">
        <f t="shared" si="15"/>
        <v>SI</v>
      </c>
      <c r="W209" s="2"/>
      <c r="X209" s="2"/>
      <c r="Y209" s="2"/>
      <c r="Z209" s="2"/>
      <c r="AM209" s="168" t="s">
        <v>288</v>
      </c>
      <c r="AN209" s="169"/>
      <c r="AO209" s="169" t="s">
        <v>289</v>
      </c>
      <c r="AP209" s="187" t="s">
        <v>257</v>
      </c>
      <c r="AQ209" s="177"/>
      <c r="AR209" s="178"/>
      <c r="AS209" s="179"/>
      <c r="AT209" s="179"/>
      <c r="AU209" s="180" t="str">
        <f t="shared" si="16"/>
        <v>----</v>
      </c>
      <c r="AV209" s="181" t="str">
        <f t="shared" si="17"/>
        <v>----</v>
      </c>
      <c r="BM209" s="577"/>
      <c r="BN209" s="514">
        <v>25907</v>
      </c>
      <c r="BO209" s="514" t="s">
        <v>527</v>
      </c>
      <c r="BP209" s="514"/>
      <c r="BQ209" s="515"/>
      <c r="BR209" s="515"/>
      <c r="BS209" s="179"/>
      <c r="BT209" s="179"/>
      <c r="BU209" s="180" t="str">
        <f t="shared" si="18"/>
        <v>----</v>
      </c>
      <c r="BV209" s="181" t="str">
        <f t="shared" si="19"/>
        <v>----</v>
      </c>
      <c r="BW209" s="2"/>
    </row>
    <row r="210" spans="13:75" ht="28.5">
      <c r="M210" s="577"/>
      <c r="N210" s="514">
        <v>25908</v>
      </c>
      <c r="O210" s="514" t="s">
        <v>528</v>
      </c>
      <c r="P210" s="514" t="s">
        <v>478</v>
      </c>
      <c r="Q210" s="515">
        <v>1</v>
      </c>
      <c r="R210" s="515">
        <v>0.78571428571428603</v>
      </c>
      <c r="S210" s="179"/>
      <c r="T210" s="179"/>
      <c r="U210" s="180" t="str">
        <f t="shared" si="14"/>
        <v>SI</v>
      </c>
      <c r="V210" s="181" t="str">
        <f t="shared" si="15"/>
        <v>SI</v>
      </c>
      <c r="W210" s="2"/>
      <c r="X210" s="2"/>
      <c r="Y210" s="2"/>
      <c r="Z210" s="2"/>
      <c r="AM210" s="168" t="s">
        <v>288</v>
      </c>
      <c r="AN210" s="169"/>
      <c r="AO210" s="169" t="s">
        <v>289</v>
      </c>
      <c r="AP210" s="187" t="s">
        <v>258</v>
      </c>
      <c r="AQ210" s="177"/>
      <c r="AR210" s="178"/>
      <c r="AS210" s="179"/>
      <c r="AT210" s="179"/>
      <c r="AU210" s="180" t="str">
        <f t="shared" si="16"/>
        <v>----</v>
      </c>
      <c r="AV210" s="181" t="str">
        <f t="shared" si="17"/>
        <v>----</v>
      </c>
      <c r="BM210" s="577"/>
      <c r="BN210" s="514">
        <v>25908</v>
      </c>
      <c r="BO210" s="514" t="s">
        <v>528</v>
      </c>
      <c r="BP210" s="514"/>
      <c r="BQ210" s="515"/>
      <c r="BR210" s="515"/>
      <c r="BS210" s="179"/>
      <c r="BT210" s="179"/>
      <c r="BU210" s="180" t="str">
        <f t="shared" si="18"/>
        <v>----</v>
      </c>
      <c r="BV210" s="181" t="str">
        <f t="shared" si="19"/>
        <v>----</v>
      </c>
      <c r="BW210" s="2"/>
    </row>
    <row r="211" spans="13:75" ht="28.5">
      <c r="M211" s="577"/>
      <c r="N211" s="514">
        <v>25909</v>
      </c>
      <c r="O211" s="514" t="s">
        <v>529</v>
      </c>
      <c r="P211" s="514" t="s">
        <v>478</v>
      </c>
      <c r="Q211" s="515">
        <v>1</v>
      </c>
      <c r="R211" s="515">
        <v>0.78571428571428603</v>
      </c>
      <c r="S211" s="179"/>
      <c r="T211" s="179"/>
      <c r="U211" s="180" t="str">
        <f t="shared" si="14"/>
        <v>SI</v>
      </c>
      <c r="V211" s="181" t="str">
        <f t="shared" si="15"/>
        <v>SI</v>
      </c>
      <c r="W211" s="2"/>
      <c r="X211" s="2"/>
      <c r="Y211" s="2"/>
      <c r="Z211" s="2"/>
      <c r="AM211" s="168" t="s">
        <v>288</v>
      </c>
      <c r="AN211" s="169"/>
      <c r="AO211" s="169" t="s">
        <v>289</v>
      </c>
      <c r="AP211" s="187" t="s">
        <v>259</v>
      </c>
      <c r="AQ211" s="177"/>
      <c r="AR211" s="178"/>
      <c r="AS211" s="179"/>
      <c r="AT211" s="179"/>
      <c r="AU211" s="180" t="str">
        <f t="shared" si="16"/>
        <v>----</v>
      </c>
      <c r="AV211" s="181" t="str">
        <f t="shared" si="17"/>
        <v>----</v>
      </c>
      <c r="BM211" s="577"/>
      <c r="BN211" s="514">
        <v>25909</v>
      </c>
      <c r="BO211" s="514" t="s">
        <v>529</v>
      </c>
      <c r="BP211" s="514"/>
      <c r="BQ211" s="515"/>
      <c r="BR211" s="515"/>
      <c r="BS211" s="179"/>
      <c r="BT211" s="179"/>
      <c r="BU211" s="180" t="str">
        <f t="shared" si="18"/>
        <v>----</v>
      </c>
      <c r="BV211" s="181" t="str">
        <f t="shared" si="19"/>
        <v>----</v>
      </c>
      <c r="BW211" s="2"/>
    </row>
    <row r="212" spans="13:75" ht="28.5">
      <c r="M212" s="577"/>
      <c r="N212" s="514">
        <v>25910</v>
      </c>
      <c r="O212" s="514" t="s">
        <v>530</v>
      </c>
      <c r="P212" s="514" t="s">
        <v>478</v>
      </c>
      <c r="Q212" s="515">
        <v>1</v>
      </c>
      <c r="R212" s="515">
        <v>0.78571428571428603</v>
      </c>
      <c r="S212" s="179"/>
      <c r="T212" s="179"/>
      <c r="U212" s="180" t="str">
        <f t="shared" si="14"/>
        <v>SI</v>
      </c>
      <c r="V212" s="181" t="str">
        <f t="shared" si="15"/>
        <v>SI</v>
      </c>
      <c r="W212" s="2"/>
      <c r="X212" s="2"/>
      <c r="Y212" s="2"/>
      <c r="Z212" s="2"/>
      <c r="AM212" s="168" t="s">
        <v>288</v>
      </c>
      <c r="AN212" s="169"/>
      <c r="AO212" s="169" t="s">
        <v>289</v>
      </c>
      <c r="AP212" s="187" t="s">
        <v>260</v>
      </c>
      <c r="AQ212" s="177"/>
      <c r="AR212" s="178"/>
      <c r="AS212" s="179"/>
      <c r="AT212" s="179"/>
      <c r="AU212" s="180" t="str">
        <f t="shared" si="16"/>
        <v>----</v>
      </c>
      <c r="AV212" s="181" t="str">
        <f t="shared" si="17"/>
        <v>----</v>
      </c>
      <c r="BM212" s="577"/>
      <c r="BN212" s="514">
        <v>25910</v>
      </c>
      <c r="BO212" s="514" t="s">
        <v>530</v>
      </c>
      <c r="BP212" s="514"/>
      <c r="BQ212" s="515"/>
      <c r="BR212" s="515"/>
      <c r="BS212" s="179"/>
      <c r="BT212" s="179"/>
      <c r="BU212" s="180" t="str">
        <f t="shared" si="18"/>
        <v>----</v>
      </c>
      <c r="BV212" s="181" t="str">
        <f t="shared" si="19"/>
        <v>----</v>
      </c>
      <c r="BW212" s="2"/>
    </row>
    <row r="213" spans="13:75" ht="28.5">
      <c r="M213" s="577"/>
      <c r="N213" s="514">
        <v>25911</v>
      </c>
      <c r="O213" s="514" t="s">
        <v>531</v>
      </c>
      <c r="P213" s="514" t="s">
        <v>478</v>
      </c>
      <c r="Q213" s="515">
        <v>1</v>
      </c>
      <c r="R213" s="515">
        <v>0.82758620689655205</v>
      </c>
      <c r="S213" s="179"/>
      <c r="T213" s="179"/>
      <c r="U213" s="180" t="str">
        <f t="shared" si="14"/>
        <v>SI</v>
      </c>
      <c r="V213" s="181" t="str">
        <f t="shared" si="15"/>
        <v>SI</v>
      </c>
      <c r="W213" s="2"/>
      <c r="X213" s="2"/>
      <c r="Y213" s="2"/>
      <c r="Z213" s="2"/>
      <c r="AM213" s="168" t="s">
        <v>288</v>
      </c>
      <c r="AN213" s="169"/>
      <c r="AO213" s="169" t="s">
        <v>289</v>
      </c>
      <c r="AP213" s="187" t="s">
        <v>261</v>
      </c>
      <c r="AQ213" s="177"/>
      <c r="AR213" s="178"/>
      <c r="AS213" s="179"/>
      <c r="AT213" s="179"/>
      <c r="AU213" s="180" t="str">
        <f t="shared" si="16"/>
        <v>----</v>
      </c>
      <c r="AV213" s="181" t="str">
        <f t="shared" si="17"/>
        <v>----</v>
      </c>
      <c r="BM213" s="577"/>
      <c r="BN213" s="514">
        <v>25911</v>
      </c>
      <c r="BO213" s="514" t="s">
        <v>531</v>
      </c>
      <c r="BP213" s="514"/>
      <c r="BQ213" s="515"/>
      <c r="BR213" s="515"/>
      <c r="BS213" s="179"/>
      <c r="BT213" s="179"/>
      <c r="BU213" s="180" t="str">
        <f t="shared" si="18"/>
        <v>----</v>
      </c>
      <c r="BV213" s="181" t="str">
        <f t="shared" si="19"/>
        <v>----</v>
      </c>
      <c r="BW213" s="2"/>
    </row>
    <row r="214" spans="13:75" ht="28.5">
      <c r="M214" s="577"/>
      <c r="N214" s="514">
        <v>25912</v>
      </c>
      <c r="O214" s="514" t="s">
        <v>532</v>
      </c>
      <c r="P214" s="514" t="s">
        <v>478</v>
      </c>
      <c r="Q214" s="515">
        <v>0.95454545454545503</v>
      </c>
      <c r="R214" s="515">
        <v>0.75</v>
      </c>
      <c r="S214" s="179"/>
      <c r="T214" s="179"/>
      <c r="U214" s="180" t="str">
        <f t="shared" si="14"/>
        <v>SI</v>
      </c>
      <c r="V214" s="181" t="str">
        <f t="shared" si="15"/>
        <v>SI</v>
      </c>
      <c r="W214" s="2"/>
      <c r="X214" s="2"/>
      <c r="Y214" s="2"/>
      <c r="Z214" s="2"/>
      <c r="AM214" s="168" t="s">
        <v>288</v>
      </c>
      <c r="AN214" s="169"/>
      <c r="AO214" s="169" t="s">
        <v>289</v>
      </c>
      <c r="AP214" s="187" t="s">
        <v>262</v>
      </c>
      <c r="AQ214" s="177"/>
      <c r="AR214" s="178"/>
      <c r="AS214" s="179"/>
      <c r="AT214" s="179"/>
      <c r="AU214" s="180" t="str">
        <f t="shared" si="16"/>
        <v>----</v>
      </c>
      <c r="AV214" s="181" t="str">
        <f t="shared" si="17"/>
        <v>----</v>
      </c>
      <c r="BM214" s="577"/>
      <c r="BN214" s="514">
        <v>25912</v>
      </c>
      <c r="BO214" s="514" t="s">
        <v>532</v>
      </c>
      <c r="BP214" s="514"/>
      <c r="BQ214" s="515"/>
      <c r="BR214" s="515"/>
      <c r="BS214" s="179"/>
      <c r="BT214" s="179"/>
      <c r="BU214" s="180" t="str">
        <f t="shared" si="18"/>
        <v>----</v>
      </c>
      <c r="BV214" s="181" t="str">
        <f t="shared" si="19"/>
        <v>----</v>
      </c>
      <c r="BW214" s="2"/>
    </row>
    <row r="215" spans="13:75" ht="28.5">
      <c r="M215" s="577"/>
      <c r="N215" s="514">
        <v>25913</v>
      </c>
      <c r="O215" s="514" t="s">
        <v>533</v>
      </c>
      <c r="P215" s="514" t="s">
        <v>478</v>
      </c>
      <c r="Q215" s="515">
        <v>1</v>
      </c>
      <c r="R215" s="515">
        <v>0.79310344827586199</v>
      </c>
      <c r="S215" s="179"/>
      <c r="T215" s="179"/>
      <c r="U215" s="180" t="str">
        <f t="shared" si="14"/>
        <v>SI</v>
      </c>
      <c r="V215" s="181" t="str">
        <f t="shared" si="15"/>
        <v>SI</v>
      </c>
      <c r="W215" s="2"/>
      <c r="X215" s="2"/>
      <c r="Y215" s="2"/>
      <c r="Z215" s="2"/>
      <c r="AM215" s="168" t="s">
        <v>288</v>
      </c>
      <c r="AN215" s="169"/>
      <c r="AO215" s="169" t="s">
        <v>289</v>
      </c>
      <c r="AP215" s="187" t="s">
        <v>263</v>
      </c>
      <c r="AQ215" s="177"/>
      <c r="AR215" s="178"/>
      <c r="AS215" s="179"/>
      <c r="AT215" s="179"/>
      <c r="AU215" s="180" t="str">
        <f t="shared" si="16"/>
        <v>----</v>
      </c>
      <c r="AV215" s="181" t="str">
        <f t="shared" si="17"/>
        <v>----</v>
      </c>
      <c r="BM215" s="577"/>
      <c r="BN215" s="514">
        <v>25913</v>
      </c>
      <c r="BO215" s="514" t="s">
        <v>533</v>
      </c>
      <c r="BP215" s="514"/>
      <c r="BQ215" s="515"/>
      <c r="BR215" s="515"/>
      <c r="BS215" s="179"/>
      <c r="BT215" s="179"/>
      <c r="BU215" s="180" t="str">
        <f t="shared" si="18"/>
        <v>----</v>
      </c>
      <c r="BV215" s="181" t="str">
        <f t="shared" si="19"/>
        <v>----</v>
      </c>
      <c r="BW215" s="2"/>
    </row>
    <row r="216" spans="13:75" ht="28.5">
      <c r="M216" s="577"/>
      <c r="N216" s="514">
        <v>25914</v>
      </c>
      <c r="O216" s="514" t="s">
        <v>534</v>
      </c>
      <c r="P216" s="514" t="s">
        <v>478</v>
      </c>
      <c r="Q216" s="515">
        <v>1</v>
      </c>
      <c r="R216" s="515">
        <v>0.75862068965517204</v>
      </c>
      <c r="S216" s="179"/>
      <c r="T216" s="179"/>
      <c r="U216" s="180" t="str">
        <f t="shared" si="14"/>
        <v>SI</v>
      </c>
      <c r="V216" s="181" t="str">
        <f t="shared" si="15"/>
        <v>SI</v>
      </c>
      <c r="W216" s="2"/>
      <c r="X216" s="2"/>
      <c r="Y216" s="2"/>
      <c r="Z216" s="2"/>
      <c r="AM216" s="168" t="s">
        <v>288</v>
      </c>
      <c r="AN216" s="169"/>
      <c r="AO216" s="169" t="s">
        <v>289</v>
      </c>
      <c r="AP216" s="187" t="s">
        <v>297</v>
      </c>
      <c r="AQ216" s="177"/>
      <c r="AR216" s="178"/>
      <c r="AS216" s="179"/>
      <c r="AT216" s="179"/>
      <c r="AU216" s="180" t="str">
        <f t="shared" si="16"/>
        <v>----</v>
      </c>
      <c r="AV216" s="181" t="str">
        <f t="shared" si="17"/>
        <v>----</v>
      </c>
      <c r="BM216" s="577"/>
      <c r="BN216" s="514">
        <v>25914</v>
      </c>
      <c r="BO216" s="514" t="s">
        <v>534</v>
      </c>
      <c r="BP216" s="514"/>
      <c r="BQ216" s="515"/>
      <c r="BR216" s="515"/>
      <c r="BS216" s="179"/>
      <c r="BT216" s="179"/>
      <c r="BU216" s="180" t="str">
        <f t="shared" si="18"/>
        <v>----</v>
      </c>
      <c r="BV216" s="181" t="str">
        <f t="shared" si="19"/>
        <v>----</v>
      </c>
      <c r="BW216" s="2"/>
    </row>
    <row r="217" spans="13:75" ht="28.5">
      <c r="M217" s="577"/>
      <c r="N217" s="514">
        <v>25915</v>
      </c>
      <c r="O217" s="514" t="s">
        <v>535</v>
      </c>
      <c r="P217" s="514" t="s">
        <v>478</v>
      </c>
      <c r="Q217" s="515">
        <v>1</v>
      </c>
      <c r="R217" s="515">
        <v>0.79310344827586199</v>
      </c>
      <c r="S217" s="179"/>
      <c r="T217" s="179"/>
      <c r="U217" s="180" t="str">
        <f t="shared" si="14"/>
        <v>SI</v>
      </c>
      <c r="V217" s="181" t="str">
        <f t="shared" si="15"/>
        <v>SI</v>
      </c>
      <c r="W217" s="2"/>
      <c r="X217" s="2"/>
      <c r="Y217" s="2"/>
      <c r="Z217" s="2"/>
      <c r="AM217" s="168" t="s">
        <v>288</v>
      </c>
      <c r="AN217" s="169"/>
      <c r="AO217" s="169" t="s">
        <v>289</v>
      </c>
      <c r="AP217" s="187" t="s">
        <v>298</v>
      </c>
      <c r="AQ217" s="177"/>
      <c r="AR217" s="178"/>
      <c r="AS217" s="179"/>
      <c r="AT217" s="179"/>
      <c r="AU217" s="180" t="str">
        <f t="shared" si="16"/>
        <v>----</v>
      </c>
      <c r="AV217" s="181" t="str">
        <f t="shared" si="17"/>
        <v>----</v>
      </c>
      <c r="BM217" s="577"/>
      <c r="BN217" s="514">
        <v>25915</v>
      </c>
      <c r="BO217" s="514" t="s">
        <v>535</v>
      </c>
      <c r="BP217" s="514"/>
      <c r="BQ217" s="515"/>
      <c r="BR217" s="515"/>
      <c r="BS217" s="179"/>
      <c r="BT217" s="179"/>
      <c r="BU217" s="180" t="str">
        <f t="shared" si="18"/>
        <v>----</v>
      </c>
      <c r="BV217" s="181" t="str">
        <f t="shared" si="19"/>
        <v>----</v>
      </c>
      <c r="BW217" s="2"/>
    </row>
    <row r="218" spans="13:75" ht="28.5">
      <c r="M218" s="577"/>
      <c r="N218" s="514">
        <v>25917</v>
      </c>
      <c r="O218" s="514" t="s">
        <v>536</v>
      </c>
      <c r="P218" s="514" t="s">
        <v>478</v>
      </c>
      <c r="Q218" s="515">
        <v>1</v>
      </c>
      <c r="R218" s="515">
        <v>0.73333333333333295</v>
      </c>
      <c r="S218" s="179"/>
      <c r="T218" s="179"/>
      <c r="U218" s="180" t="str">
        <f t="shared" si="14"/>
        <v>SI</v>
      </c>
      <c r="V218" s="181" t="str">
        <f t="shared" si="15"/>
        <v>SI</v>
      </c>
      <c r="W218" s="2"/>
      <c r="X218" s="2"/>
      <c r="Y218" s="2"/>
      <c r="Z218" s="2"/>
      <c r="AM218" s="168" t="s">
        <v>288</v>
      </c>
      <c r="AN218" s="169"/>
      <c r="AO218" s="169" t="s">
        <v>289</v>
      </c>
      <c r="AP218" s="187" t="s">
        <v>299</v>
      </c>
      <c r="AQ218" s="177"/>
      <c r="AR218" s="178"/>
      <c r="AS218" s="179"/>
      <c r="AT218" s="179"/>
      <c r="AU218" s="180" t="str">
        <f t="shared" si="16"/>
        <v>----</v>
      </c>
      <c r="AV218" s="181" t="str">
        <f t="shared" si="17"/>
        <v>----</v>
      </c>
      <c r="BM218" s="577"/>
      <c r="BN218" s="514">
        <v>25917</v>
      </c>
      <c r="BO218" s="514" t="s">
        <v>536</v>
      </c>
      <c r="BP218" s="514"/>
      <c r="BQ218" s="515"/>
      <c r="BR218" s="515"/>
      <c r="BS218" s="179"/>
      <c r="BT218" s="179"/>
      <c r="BU218" s="180" t="str">
        <f t="shared" si="18"/>
        <v>----</v>
      </c>
      <c r="BV218" s="181" t="str">
        <f t="shared" si="19"/>
        <v>----</v>
      </c>
      <c r="BW218" s="2"/>
    </row>
    <row r="219" spans="13:75" ht="28.5">
      <c r="M219" s="577"/>
      <c r="N219" s="514">
        <v>28176</v>
      </c>
      <c r="O219" s="514" t="s">
        <v>537</v>
      </c>
      <c r="P219" s="514" t="s">
        <v>478</v>
      </c>
      <c r="Q219" s="515">
        <v>1</v>
      </c>
      <c r="R219" s="515">
        <v>0.55263157894736903</v>
      </c>
      <c r="S219" s="179"/>
      <c r="T219" s="179"/>
      <c r="U219" s="180" t="str">
        <f t="shared" si="14"/>
        <v>SI</v>
      </c>
      <c r="V219" s="181" t="str">
        <f t="shared" si="15"/>
        <v>SI</v>
      </c>
      <c r="W219" s="2"/>
      <c r="X219" s="2"/>
      <c r="Y219" s="2"/>
      <c r="Z219" s="2"/>
      <c r="AM219" s="168" t="s">
        <v>288</v>
      </c>
      <c r="AN219" s="169"/>
      <c r="AO219" s="169" t="s">
        <v>289</v>
      </c>
      <c r="AP219" s="187" t="s">
        <v>300</v>
      </c>
      <c r="AQ219" s="177"/>
      <c r="AR219" s="178"/>
      <c r="AS219" s="179"/>
      <c r="AT219" s="179"/>
      <c r="AU219" s="180" t="str">
        <f t="shared" si="16"/>
        <v>----</v>
      </c>
      <c r="AV219" s="181" t="str">
        <f t="shared" si="17"/>
        <v>----</v>
      </c>
      <c r="BM219" s="577"/>
      <c r="BN219" s="514">
        <v>28176</v>
      </c>
      <c r="BO219" s="514" t="s">
        <v>537</v>
      </c>
      <c r="BP219" s="514"/>
      <c r="BQ219" s="515"/>
      <c r="BR219" s="515"/>
      <c r="BS219" s="179"/>
      <c r="BT219" s="179"/>
      <c r="BU219" s="180" t="str">
        <f t="shared" si="18"/>
        <v>----</v>
      </c>
      <c r="BV219" s="181" t="str">
        <f t="shared" si="19"/>
        <v>----</v>
      </c>
      <c r="BW219" s="2"/>
    </row>
    <row r="220" spans="13:75" ht="28.5">
      <c r="M220" s="577" t="s">
        <v>538</v>
      </c>
      <c r="N220" s="514">
        <v>25903</v>
      </c>
      <c r="O220" s="514" t="s">
        <v>524</v>
      </c>
      <c r="P220" s="514" t="s">
        <v>478</v>
      </c>
      <c r="Q220" s="515">
        <v>0.91666666666666696</v>
      </c>
      <c r="R220" s="515">
        <v>0.75862068965517204</v>
      </c>
      <c r="S220" s="179"/>
      <c r="T220" s="179"/>
      <c r="U220" s="180" t="str">
        <f t="shared" si="14"/>
        <v>SI</v>
      </c>
      <c r="V220" s="181" t="str">
        <f t="shared" si="15"/>
        <v>SI</v>
      </c>
      <c r="W220" s="2"/>
      <c r="X220" s="2"/>
      <c r="Y220" s="2"/>
      <c r="Z220" s="2"/>
      <c r="AM220" s="168" t="s">
        <v>288</v>
      </c>
      <c r="AN220" s="169"/>
      <c r="AO220" s="169" t="s">
        <v>289</v>
      </c>
      <c r="AP220" s="187" t="s">
        <v>301</v>
      </c>
      <c r="AQ220" s="177"/>
      <c r="AR220" s="178"/>
      <c r="AS220" s="179"/>
      <c r="AT220" s="179"/>
      <c r="AU220" s="180" t="str">
        <f t="shared" si="16"/>
        <v>----</v>
      </c>
      <c r="AV220" s="181" t="str">
        <f t="shared" si="17"/>
        <v>----</v>
      </c>
      <c r="BM220" s="577" t="s">
        <v>538</v>
      </c>
      <c r="BN220" s="514">
        <v>25903</v>
      </c>
      <c r="BO220" s="514" t="s">
        <v>524</v>
      </c>
      <c r="BP220" s="514"/>
      <c r="BQ220" s="515"/>
      <c r="BR220" s="515"/>
      <c r="BS220" s="179"/>
      <c r="BT220" s="179"/>
      <c r="BU220" s="180" t="str">
        <f t="shared" si="18"/>
        <v>----</v>
      </c>
      <c r="BV220" s="181" t="str">
        <f t="shared" si="19"/>
        <v>----</v>
      </c>
      <c r="BW220" s="2"/>
    </row>
    <row r="221" spans="13:75" ht="28.5">
      <c r="M221" s="577"/>
      <c r="N221" s="514">
        <v>25905</v>
      </c>
      <c r="O221" s="514" t="s">
        <v>525</v>
      </c>
      <c r="P221" s="514" t="s">
        <v>478</v>
      </c>
      <c r="Q221" s="515">
        <v>1</v>
      </c>
      <c r="R221" s="515">
        <v>0.71428571428571397</v>
      </c>
      <c r="S221" s="179"/>
      <c r="T221" s="179"/>
      <c r="U221" s="180" t="str">
        <f t="shared" si="14"/>
        <v>SI</v>
      </c>
      <c r="V221" s="181" t="str">
        <f t="shared" si="15"/>
        <v>SI</v>
      </c>
      <c r="W221" s="2"/>
      <c r="X221" s="2"/>
      <c r="Y221" s="2"/>
      <c r="Z221" s="2"/>
      <c r="AM221" s="168" t="s">
        <v>288</v>
      </c>
      <c r="AN221" s="169"/>
      <c r="AO221" s="169" t="s">
        <v>289</v>
      </c>
      <c r="AP221" s="187" t="s">
        <v>302</v>
      </c>
      <c r="AQ221" s="177"/>
      <c r="AR221" s="178"/>
      <c r="AS221" s="179"/>
      <c r="AT221" s="179"/>
      <c r="AU221" s="180" t="str">
        <f t="shared" si="16"/>
        <v>----</v>
      </c>
      <c r="AV221" s="181" t="str">
        <f t="shared" si="17"/>
        <v>----</v>
      </c>
      <c r="BM221" s="577"/>
      <c r="BN221" s="514">
        <v>25905</v>
      </c>
      <c r="BO221" s="514" t="s">
        <v>525</v>
      </c>
      <c r="BP221" s="514"/>
      <c r="BQ221" s="515"/>
      <c r="BR221" s="515"/>
      <c r="BS221" s="179"/>
      <c r="BT221" s="179"/>
      <c r="BU221" s="180" t="str">
        <f t="shared" si="18"/>
        <v>----</v>
      </c>
      <c r="BV221" s="181" t="str">
        <f t="shared" si="19"/>
        <v>----</v>
      </c>
      <c r="BW221" s="2"/>
    </row>
    <row r="222" spans="13:75" ht="28.5">
      <c r="M222" s="577"/>
      <c r="N222" s="514">
        <v>25906</v>
      </c>
      <c r="O222" s="514" t="s">
        <v>526</v>
      </c>
      <c r="P222" s="514" t="s">
        <v>478</v>
      </c>
      <c r="Q222" s="515">
        <v>0.95652173913043503</v>
      </c>
      <c r="R222" s="515">
        <v>0.75862068965517204</v>
      </c>
      <c r="S222" s="179"/>
      <c r="T222" s="179"/>
      <c r="U222" s="180" t="str">
        <f t="shared" si="14"/>
        <v>SI</v>
      </c>
      <c r="V222" s="181" t="str">
        <f t="shared" si="15"/>
        <v>SI</v>
      </c>
      <c r="W222" s="2"/>
      <c r="X222" s="2"/>
      <c r="Y222" s="2"/>
      <c r="Z222" s="2"/>
      <c r="AM222" s="168" t="s">
        <v>288</v>
      </c>
      <c r="AN222" s="169"/>
      <c r="AO222" s="169" t="s">
        <v>289</v>
      </c>
      <c r="AP222" s="187" t="s">
        <v>303</v>
      </c>
      <c r="AQ222" s="177"/>
      <c r="AR222" s="178"/>
      <c r="AS222" s="179"/>
      <c r="AT222" s="179"/>
      <c r="AU222" s="180" t="str">
        <f t="shared" si="16"/>
        <v>----</v>
      </c>
      <c r="AV222" s="181" t="str">
        <f t="shared" si="17"/>
        <v>----</v>
      </c>
      <c r="BM222" s="577"/>
      <c r="BN222" s="514">
        <v>25906</v>
      </c>
      <c r="BO222" s="514" t="s">
        <v>526</v>
      </c>
      <c r="BP222" s="514"/>
      <c r="BQ222" s="515"/>
      <c r="BR222" s="515"/>
      <c r="BS222" s="179"/>
      <c r="BT222" s="179"/>
      <c r="BU222" s="180" t="str">
        <f t="shared" si="18"/>
        <v>----</v>
      </c>
      <c r="BV222" s="181" t="str">
        <f t="shared" si="19"/>
        <v>----</v>
      </c>
      <c r="BW222" s="2"/>
    </row>
    <row r="223" spans="13:75" ht="28.5">
      <c r="M223" s="577"/>
      <c r="N223" s="514">
        <v>25907</v>
      </c>
      <c r="O223" s="514" t="s">
        <v>527</v>
      </c>
      <c r="P223" s="514" t="s">
        <v>478</v>
      </c>
      <c r="Q223" s="515">
        <v>1</v>
      </c>
      <c r="R223" s="515">
        <v>0.72413793103448298</v>
      </c>
      <c r="S223" s="179"/>
      <c r="T223" s="179"/>
      <c r="U223" s="180" t="str">
        <f t="shared" si="14"/>
        <v>SI</v>
      </c>
      <c r="V223" s="181" t="str">
        <f t="shared" si="15"/>
        <v>SI</v>
      </c>
      <c r="W223" s="2"/>
      <c r="X223" s="2"/>
      <c r="Y223" s="2"/>
      <c r="Z223" s="2"/>
      <c r="AM223" s="168" t="s">
        <v>288</v>
      </c>
      <c r="AN223" s="169"/>
      <c r="AO223" s="169" t="s">
        <v>289</v>
      </c>
      <c r="AP223" s="187" t="s">
        <v>304</v>
      </c>
      <c r="AQ223" s="177"/>
      <c r="AR223" s="178"/>
      <c r="AS223" s="179"/>
      <c r="AT223" s="179"/>
      <c r="AU223" s="180" t="str">
        <f t="shared" si="16"/>
        <v>----</v>
      </c>
      <c r="AV223" s="181" t="str">
        <f t="shared" si="17"/>
        <v>----</v>
      </c>
      <c r="BM223" s="577"/>
      <c r="BN223" s="514">
        <v>25907</v>
      </c>
      <c r="BO223" s="514" t="s">
        <v>527</v>
      </c>
      <c r="BP223" s="514"/>
      <c r="BQ223" s="515"/>
      <c r="BR223" s="515"/>
      <c r="BS223" s="179"/>
      <c r="BT223" s="179"/>
      <c r="BU223" s="180" t="str">
        <f t="shared" si="18"/>
        <v>----</v>
      </c>
      <c r="BV223" s="181" t="str">
        <f t="shared" si="19"/>
        <v>----</v>
      </c>
      <c r="BW223" s="2"/>
    </row>
    <row r="224" spans="13:75" ht="28.5">
      <c r="M224" s="577"/>
      <c r="N224" s="514">
        <v>25908</v>
      </c>
      <c r="O224" s="514" t="s">
        <v>528</v>
      </c>
      <c r="P224" s="514" t="s">
        <v>478</v>
      </c>
      <c r="Q224" s="515">
        <v>1</v>
      </c>
      <c r="R224" s="515">
        <v>0.78571428571428603</v>
      </c>
      <c r="S224" s="179"/>
      <c r="T224" s="179"/>
      <c r="U224" s="180" t="str">
        <f t="shared" si="14"/>
        <v>SI</v>
      </c>
      <c r="V224" s="181" t="str">
        <f t="shared" si="15"/>
        <v>SI</v>
      </c>
      <c r="W224" s="2"/>
      <c r="X224" s="2"/>
      <c r="Y224" s="2"/>
      <c r="Z224" s="2"/>
      <c r="AM224" s="168" t="s">
        <v>288</v>
      </c>
      <c r="AN224" s="169"/>
      <c r="AO224" s="169" t="s">
        <v>289</v>
      </c>
      <c r="AP224" s="187" t="s">
        <v>305</v>
      </c>
      <c r="AQ224" s="177"/>
      <c r="AR224" s="178"/>
      <c r="AS224" s="179"/>
      <c r="AT224" s="179"/>
      <c r="AU224" s="180" t="str">
        <f t="shared" si="16"/>
        <v>----</v>
      </c>
      <c r="AV224" s="181" t="str">
        <f t="shared" si="17"/>
        <v>----</v>
      </c>
      <c r="BM224" s="577"/>
      <c r="BN224" s="514">
        <v>25908</v>
      </c>
      <c r="BO224" s="514" t="s">
        <v>528</v>
      </c>
      <c r="BP224" s="514"/>
      <c r="BQ224" s="515"/>
      <c r="BR224" s="515"/>
      <c r="BS224" s="179"/>
      <c r="BT224" s="179"/>
      <c r="BU224" s="180" t="str">
        <f t="shared" si="18"/>
        <v>----</v>
      </c>
      <c r="BV224" s="181" t="str">
        <f t="shared" si="19"/>
        <v>----</v>
      </c>
      <c r="BW224" s="2"/>
    </row>
    <row r="225" spans="13:75" ht="28.5">
      <c r="M225" s="577"/>
      <c r="N225" s="514">
        <v>25909</v>
      </c>
      <c r="O225" s="514" t="s">
        <v>529</v>
      </c>
      <c r="P225" s="514" t="s">
        <v>478</v>
      </c>
      <c r="Q225" s="515">
        <v>0.95454545454545503</v>
      </c>
      <c r="R225" s="515">
        <v>0.72413793103448298</v>
      </c>
      <c r="S225" s="179"/>
      <c r="T225" s="179"/>
      <c r="U225" s="180" t="str">
        <f t="shared" si="14"/>
        <v>SI</v>
      </c>
      <c r="V225" s="181" t="str">
        <f t="shared" si="15"/>
        <v>SI</v>
      </c>
      <c r="W225" s="2"/>
      <c r="X225" s="2"/>
      <c r="Y225" s="2"/>
      <c r="Z225" s="2"/>
      <c r="AM225" s="168" t="s">
        <v>288</v>
      </c>
      <c r="AN225" s="169"/>
      <c r="AO225" s="169" t="s">
        <v>289</v>
      </c>
      <c r="AP225" s="187" t="s">
        <v>306</v>
      </c>
      <c r="AQ225" s="177"/>
      <c r="AR225" s="178"/>
      <c r="AS225" s="179"/>
      <c r="AT225" s="179"/>
      <c r="AU225" s="180" t="str">
        <f t="shared" si="16"/>
        <v>----</v>
      </c>
      <c r="AV225" s="181" t="str">
        <f t="shared" si="17"/>
        <v>----</v>
      </c>
      <c r="BM225" s="577"/>
      <c r="BN225" s="514">
        <v>25909</v>
      </c>
      <c r="BO225" s="514" t="s">
        <v>529</v>
      </c>
      <c r="BP225" s="514"/>
      <c r="BQ225" s="515"/>
      <c r="BR225" s="515"/>
      <c r="BS225" s="179"/>
      <c r="BT225" s="179"/>
      <c r="BU225" s="180" t="str">
        <f t="shared" si="18"/>
        <v>----</v>
      </c>
      <c r="BV225" s="181" t="str">
        <f t="shared" si="19"/>
        <v>----</v>
      </c>
      <c r="BW225" s="2"/>
    </row>
    <row r="226" spans="13:75" ht="28.5">
      <c r="M226" s="577"/>
      <c r="N226" s="514">
        <v>25910</v>
      </c>
      <c r="O226" s="514" t="s">
        <v>530</v>
      </c>
      <c r="P226" s="514" t="s">
        <v>478</v>
      </c>
      <c r="Q226" s="515">
        <v>1</v>
      </c>
      <c r="R226" s="515">
        <v>0.67741935483870996</v>
      </c>
      <c r="S226" s="179"/>
      <c r="T226" s="179"/>
      <c r="U226" s="180" t="str">
        <f t="shared" si="14"/>
        <v>SI</v>
      </c>
      <c r="V226" s="181" t="str">
        <f t="shared" si="15"/>
        <v>SI</v>
      </c>
      <c r="W226" s="2"/>
      <c r="X226" s="2"/>
      <c r="Y226" s="2"/>
      <c r="Z226" s="2"/>
      <c r="AM226" s="168" t="s">
        <v>288</v>
      </c>
      <c r="AN226" s="169"/>
      <c r="AO226" s="169" t="s">
        <v>289</v>
      </c>
      <c r="AP226" s="187" t="s">
        <v>307</v>
      </c>
      <c r="AQ226" s="177"/>
      <c r="AR226" s="178"/>
      <c r="AS226" s="179"/>
      <c r="AT226" s="179"/>
      <c r="AU226" s="180" t="str">
        <f t="shared" si="16"/>
        <v>----</v>
      </c>
      <c r="AV226" s="181" t="str">
        <f t="shared" si="17"/>
        <v>----</v>
      </c>
      <c r="BM226" s="577"/>
      <c r="BN226" s="514">
        <v>25910</v>
      </c>
      <c r="BO226" s="514" t="s">
        <v>530</v>
      </c>
      <c r="BP226" s="514"/>
      <c r="BQ226" s="515"/>
      <c r="BR226" s="515"/>
      <c r="BS226" s="179"/>
      <c r="BT226" s="179"/>
      <c r="BU226" s="180" t="str">
        <f t="shared" si="18"/>
        <v>----</v>
      </c>
      <c r="BV226" s="181" t="str">
        <f t="shared" si="19"/>
        <v>----</v>
      </c>
      <c r="BW226" s="2"/>
    </row>
    <row r="227" spans="13:75" ht="28.5">
      <c r="M227" s="577"/>
      <c r="N227" s="514">
        <v>25911</v>
      </c>
      <c r="O227" s="514" t="s">
        <v>531</v>
      </c>
      <c r="P227" s="514" t="s">
        <v>478</v>
      </c>
      <c r="Q227" s="515">
        <v>1</v>
      </c>
      <c r="R227" s="515">
        <v>0.78571428571428603</v>
      </c>
      <c r="S227" s="179"/>
      <c r="T227" s="179"/>
      <c r="U227" s="180" t="str">
        <f t="shared" si="14"/>
        <v>SI</v>
      </c>
      <c r="V227" s="181" t="str">
        <f t="shared" si="15"/>
        <v>SI</v>
      </c>
      <c r="W227" s="2"/>
      <c r="X227" s="2"/>
      <c r="Y227" s="2"/>
      <c r="Z227" s="2"/>
      <c r="AM227" s="168" t="s">
        <v>288</v>
      </c>
      <c r="AN227" s="169"/>
      <c r="AO227" s="169" t="s">
        <v>289</v>
      </c>
      <c r="AP227" s="187" t="s">
        <v>308</v>
      </c>
      <c r="AQ227" s="177"/>
      <c r="AR227" s="178"/>
      <c r="AS227" s="179"/>
      <c r="AT227" s="179"/>
      <c r="AU227" s="180" t="str">
        <f t="shared" si="16"/>
        <v>----</v>
      </c>
      <c r="AV227" s="181" t="str">
        <f t="shared" si="17"/>
        <v>----</v>
      </c>
      <c r="BM227" s="577"/>
      <c r="BN227" s="514">
        <v>25911</v>
      </c>
      <c r="BO227" s="514" t="s">
        <v>531</v>
      </c>
      <c r="BP227" s="514"/>
      <c r="BQ227" s="515"/>
      <c r="BR227" s="515"/>
      <c r="BS227" s="179"/>
      <c r="BT227" s="179"/>
      <c r="BU227" s="180" t="str">
        <f t="shared" si="18"/>
        <v>----</v>
      </c>
      <c r="BV227" s="181" t="str">
        <f t="shared" si="19"/>
        <v>----</v>
      </c>
      <c r="BW227" s="2"/>
    </row>
    <row r="228" spans="13:75" ht="28.5">
      <c r="M228" s="577"/>
      <c r="N228" s="514">
        <v>25912</v>
      </c>
      <c r="O228" s="514" t="s">
        <v>532</v>
      </c>
      <c r="P228" s="514" t="s">
        <v>478</v>
      </c>
      <c r="Q228" s="515">
        <v>0.952380952380952</v>
      </c>
      <c r="R228" s="515">
        <v>0.71428571428571397</v>
      </c>
      <c r="S228" s="179"/>
      <c r="T228" s="179"/>
      <c r="U228" s="180" t="str">
        <f t="shared" si="14"/>
        <v>SI</v>
      </c>
      <c r="V228" s="181" t="str">
        <f t="shared" si="15"/>
        <v>SI</v>
      </c>
      <c r="W228" s="2"/>
      <c r="X228" s="2"/>
      <c r="Y228" s="2"/>
      <c r="Z228" s="2"/>
      <c r="AM228" s="168" t="s">
        <v>288</v>
      </c>
      <c r="AN228" s="169"/>
      <c r="AO228" s="169" t="s">
        <v>289</v>
      </c>
      <c r="AP228" s="187" t="s">
        <v>309</v>
      </c>
      <c r="AQ228" s="177"/>
      <c r="AR228" s="178"/>
      <c r="AS228" s="179"/>
      <c r="AT228" s="179"/>
      <c r="AU228" s="180" t="str">
        <f t="shared" si="16"/>
        <v>----</v>
      </c>
      <c r="AV228" s="181" t="str">
        <f t="shared" si="17"/>
        <v>----</v>
      </c>
      <c r="BM228" s="577"/>
      <c r="BN228" s="514">
        <v>25912</v>
      </c>
      <c r="BO228" s="514" t="s">
        <v>532</v>
      </c>
      <c r="BP228" s="514"/>
      <c r="BQ228" s="515"/>
      <c r="BR228" s="515"/>
      <c r="BS228" s="179"/>
      <c r="BT228" s="179"/>
      <c r="BU228" s="180" t="str">
        <f t="shared" si="18"/>
        <v>----</v>
      </c>
      <c r="BV228" s="181" t="str">
        <f t="shared" si="19"/>
        <v>----</v>
      </c>
      <c r="BW228" s="2"/>
    </row>
    <row r="229" spans="13:75" ht="28.5">
      <c r="M229" s="577"/>
      <c r="N229" s="514">
        <v>25913</v>
      </c>
      <c r="O229" s="514" t="s">
        <v>533</v>
      </c>
      <c r="P229" s="514" t="s">
        <v>478</v>
      </c>
      <c r="Q229" s="515">
        <v>0.90476190476190499</v>
      </c>
      <c r="R229" s="515">
        <v>0.65517241379310298</v>
      </c>
      <c r="S229" s="179"/>
      <c r="T229" s="179"/>
      <c r="U229" s="180" t="str">
        <f t="shared" si="14"/>
        <v>SI</v>
      </c>
      <c r="V229" s="181" t="str">
        <f t="shared" si="15"/>
        <v>SI</v>
      </c>
      <c r="W229" s="2"/>
      <c r="X229" s="2"/>
      <c r="Y229" s="2"/>
      <c r="Z229" s="2"/>
      <c r="AM229" s="168" t="s">
        <v>288</v>
      </c>
      <c r="AN229" s="169"/>
      <c r="AO229" s="169" t="s">
        <v>289</v>
      </c>
      <c r="AP229" s="187" t="s">
        <v>310</v>
      </c>
      <c r="AQ229" s="177"/>
      <c r="AR229" s="178"/>
      <c r="AS229" s="179"/>
      <c r="AT229" s="179"/>
      <c r="AU229" s="180" t="str">
        <f t="shared" si="16"/>
        <v>----</v>
      </c>
      <c r="AV229" s="181" t="str">
        <f t="shared" si="17"/>
        <v>----</v>
      </c>
      <c r="BM229" s="577"/>
      <c r="BN229" s="514">
        <v>25913</v>
      </c>
      <c r="BO229" s="514" t="s">
        <v>533</v>
      </c>
      <c r="BP229" s="514"/>
      <c r="BQ229" s="515"/>
      <c r="BR229" s="515"/>
      <c r="BS229" s="179"/>
      <c r="BT229" s="179"/>
      <c r="BU229" s="180" t="str">
        <f t="shared" si="18"/>
        <v>----</v>
      </c>
      <c r="BV229" s="181" t="str">
        <f t="shared" si="19"/>
        <v>----</v>
      </c>
      <c r="BW229" s="2"/>
    </row>
    <row r="230" spans="13:75" ht="28.5">
      <c r="M230" s="577"/>
      <c r="N230" s="514">
        <v>25914</v>
      </c>
      <c r="O230" s="514" t="s">
        <v>534</v>
      </c>
      <c r="P230" s="514" t="s">
        <v>478</v>
      </c>
      <c r="Q230" s="515">
        <v>1</v>
      </c>
      <c r="R230" s="515">
        <v>0.75</v>
      </c>
      <c r="S230" s="179"/>
      <c r="T230" s="179"/>
      <c r="U230" s="180" t="str">
        <f t="shared" si="14"/>
        <v>SI</v>
      </c>
      <c r="V230" s="181" t="str">
        <f t="shared" si="15"/>
        <v>SI</v>
      </c>
      <c r="W230" s="2"/>
      <c r="X230" s="2"/>
      <c r="Y230" s="2"/>
      <c r="Z230" s="2"/>
      <c r="AM230" s="168" t="s">
        <v>288</v>
      </c>
      <c r="AN230" s="169"/>
      <c r="AO230" s="169" t="s">
        <v>289</v>
      </c>
      <c r="AP230" s="187" t="s">
        <v>311</v>
      </c>
      <c r="AQ230" s="177"/>
      <c r="AR230" s="178"/>
      <c r="AS230" s="179"/>
      <c r="AT230" s="179"/>
      <c r="AU230" s="180" t="str">
        <f t="shared" si="16"/>
        <v>----</v>
      </c>
      <c r="AV230" s="181" t="str">
        <f t="shared" si="17"/>
        <v>----</v>
      </c>
      <c r="BM230" s="577"/>
      <c r="BN230" s="514">
        <v>25914</v>
      </c>
      <c r="BO230" s="514" t="s">
        <v>534</v>
      </c>
      <c r="BP230" s="514"/>
      <c r="BQ230" s="515"/>
      <c r="BR230" s="515"/>
      <c r="BS230" s="179"/>
      <c r="BT230" s="179"/>
      <c r="BU230" s="180" t="str">
        <f t="shared" si="18"/>
        <v>----</v>
      </c>
      <c r="BV230" s="181" t="str">
        <f t="shared" si="19"/>
        <v>----</v>
      </c>
      <c r="BW230" s="2"/>
    </row>
    <row r="231" spans="13:75" ht="28.5">
      <c r="M231" s="577"/>
      <c r="N231" s="514">
        <v>25915</v>
      </c>
      <c r="O231" s="514" t="s">
        <v>535</v>
      </c>
      <c r="P231" s="514" t="s">
        <v>478</v>
      </c>
      <c r="Q231" s="515">
        <v>1</v>
      </c>
      <c r="R231" s="515">
        <v>0.78571428571428603</v>
      </c>
      <c r="S231" s="179"/>
      <c r="T231" s="179"/>
      <c r="U231" s="180" t="str">
        <f t="shared" si="14"/>
        <v>SI</v>
      </c>
      <c r="V231" s="181" t="str">
        <f t="shared" si="15"/>
        <v>SI</v>
      </c>
      <c r="W231" s="2"/>
      <c r="X231" s="2"/>
      <c r="Y231" s="2"/>
      <c r="Z231" s="2"/>
      <c r="AM231" s="168" t="s">
        <v>288</v>
      </c>
      <c r="AN231" s="169"/>
      <c r="AO231" s="169" t="s">
        <v>289</v>
      </c>
      <c r="AP231" s="187" t="s">
        <v>312</v>
      </c>
      <c r="AQ231" s="177"/>
      <c r="AR231" s="178"/>
      <c r="AS231" s="179"/>
      <c r="AT231" s="179"/>
      <c r="AU231" s="180" t="str">
        <f t="shared" si="16"/>
        <v>----</v>
      </c>
      <c r="AV231" s="181" t="str">
        <f t="shared" si="17"/>
        <v>----</v>
      </c>
      <c r="BM231" s="577"/>
      <c r="BN231" s="514">
        <v>25915</v>
      </c>
      <c r="BO231" s="514" t="s">
        <v>535</v>
      </c>
      <c r="BP231" s="514"/>
      <c r="BQ231" s="515"/>
      <c r="BR231" s="515"/>
      <c r="BS231" s="179"/>
      <c r="BT231" s="179"/>
      <c r="BU231" s="180" t="str">
        <f t="shared" si="18"/>
        <v>----</v>
      </c>
      <c r="BV231" s="181" t="str">
        <f t="shared" si="19"/>
        <v>----</v>
      </c>
      <c r="BW231" s="2"/>
    </row>
    <row r="232" spans="13:75" ht="28.5">
      <c r="M232" s="577"/>
      <c r="N232" s="514">
        <v>25917</v>
      </c>
      <c r="O232" s="514" t="s">
        <v>536</v>
      </c>
      <c r="P232" s="514" t="s">
        <v>478</v>
      </c>
      <c r="Q232" s="515">
        <v>1</v>
      </c>
      <c r="R232" s="515">
        <v>0.52777777777777801</v>
      </c>
      <c r="S232" s="179"/>
      <c r="T232" s="179"/>
      <c r="U232" s="180" t="str">
        <f t="shared" si="14"/>
        <v>SI</v>
      </c>
      <c r="V232" s="181" t="str">
        <f t="shared" si="15"/>
        <v>SI</v>
      </c>
      <c r="W232" s="2"/>
      <c r="X232" s="2"/>
      <c r="Y232" s="2"/>
      <c r="Z232" s="2"/>
      <c r="AM232" s="168" t="s">
        <v>288</v>
      </c>
      <c r="AN232" s="169"/>
      <c r="AO232" s="169" t="s">
        <v>289</v>
      </c>
      <c r="AP232" s="187" t="s">
        <v>313</v>
      </c>
      <c r="AQ232" s="177"/>
      <c r="AR232" s="178"/>
      <c r="AS232" s="179"/>
      <c r="AT232" s="179"/>
      <c r="AU232" s="180" t="str">
        <f t="shared" si="16"/>
        <v>----</v>
      </c>
      <c r="AV232" s="181" t="str">
        <f t="shared" si="17"/>
        <v>----</v>
      </c>
      <c r="BM232" s="577"/>
      <c r="BN232" s="514">
        <v>25917</v>
      </c>
      <c r="BO232" s="514" t="s">
        <v>536</v>
      </c>
      <c r="BP232" s="514"/>
      <c r="BQ232" s="515"/>
      <c r="BR232" s="515"/>
      <c r="BS232" s="179"/>
      <c r="BT232" s="179"/>
      <c r="BU232" s="180" t="str">
        <f t="shared" si="18"/>
        <v>----</v>
      </c>
      <c r="BV232" s="181" t="str">
        <f t="shared" si="19"/>
        <v>----</v>
      </c>
      <c r="BW232" s="2"/>
    </row>
    <row r="233" spans="13:75" ht="28.5">
      <c r="M233" s="577"/>
      <c r="N233" s="514">
        <v>28176</v>
      </c>
      <c r="O233" s="514" t="s">
        <v>537</v>
      </c>
      <c r="P233" s="514" t="s">
        <v>478</v>
      </c>
      <c r="Q233" s="515">
        <v>1</v>
      </c>
      <c r="R233" s="515">
        <v>0.25</v>
      </c>
      <c r="S233" s="179"/>
      <c r="T233" s="179"/>
      <c r="U233" s="180" t="str">
        <f t="shared" si="14"/>
        <v>SI</v>
      </c>
      <c r="V233" s="181" t="str">
        <f t="shared" si="15"/>
        <v>SI</v>
      </c>
      <c r="W233" s="2"/>
      <c r="X233" s="2"/>
      <c r="Y233" s="2"/>
      <c r="Z233" s="2"/>
      <c r="AM233" s="168" t="s">
        <v>288</v>
      </c>
      <c r="AN233" s="169"/>
      <c r="AO233" s="169" t="s">
        <v>289</v>
      </c>
      <c r="AP233" s="187" t="s">
        <v>314</v>
      </c>
      <c r="AQ233" s="177"/>
      <c r="AR233" s="178"/>
      <c r="AS233" s="179"/>
      <c r="AT233" s="179"/>
      <c r="AU233" s="180" t="str">
        <f t="shared" si="16"/>
        <v>----</v>
      </c>
      <c r="AV233" s="181" t="str">
        <f t="shared" si="17"/>
        <v>----</v>
      </c>
      <c r="BM233" s="577"/>
      <c r="BN233" s="514">
        <v>28176</v>
      </c>
      <c r="BO233" s="514" t="s">
        <v>537</v>
      </c>
      <c r="BP233" s="514"/>
      <c r="BQ233" s="515"/>
      <c r="BR233" s="515"/>
      <c r="BS233" s="179"/>
      <c r="BT233" s="179"/>
      <c r="BU233" s="180" t="str">
        <f t="shared" si="18"/>
        <v>----</v>
      </c>
      <c r="BV233" s="181" t="str">
        <f t="shared" si="19"/>
        <v>----</v>
      </c>
      <c r="BW233" s="2"/>
    </row>
    <row r="234" spans="13:75" customFormat="1"/>
    <row r="235" spans="13:75" customFormat="1"/>
    <row r="236" spans="13:75" customFormat="1"/>
    <row r="237" spans="13:75" customFormat="1"/>
    <row r="238" spans="13:75" customFormat="1"/>
    <row r="239" spans="13:75" customFormat="1"/>
    <row r="240" spans="13:75" customFormat="1"/>
    <row r="241" spans="13:75" customFormat="1"/>
    <row r="242" spans="13:75" customFormat="1"/>
    <row r="243" spans="13:75" customFormat="1"/>
    <row r="244" spans="13:75" customFormat="1"/>
    <row r="245" spans="13:75" customFormat="1"/>
    <row r="246" spans="13:75" customFormat="1"/>
    <row r="247" spans="13:75" customFormat="1"/>
    <row r="248" spans="13:75" customFormat="1"/>
    <row r="249" spans="13:75" customFormat="1"/>
    <row r="250" spans="13:75" customFormat="1"/>
    <row r="251" spans="13:75">
      <c r="M251" s="2"/>
      <c r="N251" s="2"/>
      <c r="O251" s="1"/>
      <c r="P251" s="2"/>
      <c r="Q251" s="2"/>
      <c r="R251" s="2"/>
      <c r="S251" s="2"/>
      <c r="T251" s="2"/>
      <c r="U251" s="2"/>
      <c r="V251" s="2"/>
      <c r="W251" s="2"/>
      <c r="X251" s="2"/>
      <c r="Y251" s="2"/>
      <c r="Z251" s="2"/>
      <c r="AM251" s="2"/>
      <c r="AN251" s="2"/>
      <c r="AO251" s="1"/>
      <c r="AP251" s="2"/>
      <c r="AQ251" s="2"/>
      <c r="AR251" s="2"/>
      <c r="AS251" s="2"/>
      <c r="AT251" s="2"/>
      <c r="AU251" s="2"/>
      <c r="AV251" s="2"/>
      <c r="BM251" s="2"/>
      <c r="BN251" s="2"/>
      <c r="BO251" s="1"/>
      <c r="BP251" s="2"/>
      <c r="BQ251" s="2"/>
      <c r="BR251" s="2"/>
      <c r="BS251" s="2"/>
      <c r="BT251" s="2"/>
      <c r="BU251" s="2"/>
      <c r="BV251" s="2"/>
      <c r="BW251" s="2"/>
    </row>
    <row r="252" spans="13:75">
      <c r="M252" s="2"/>
      <c r="N252" s="2"/>
      <c r="O252" s="1"/>
      <c r="P252" s="2"/>
      <c r="Q252" s="2"/>
      <c r="R252" s="2"/>
      <c r="S252" s="2"/>
      <c r="T252" s="2"/>
      <c r="U252" s="2"/>
      <c r="V252" s="2"/>
      <c r="W252" s="2"/>
      <c r="X252" s="2"/>
      <c r="Y252" s="2"/>
      <c r="Z252" s="2"/>
      <c r="AM252" s="2"/>
      <c r="AN252" s="2"/>
      <c r="AO252" s="1"/>
      <c r="AP252" s="2"/>
      <c r="AQ252" s="2"/>
      <c r="AR252" s="2"/>
      <c r="AS252" s="2"/>
      <c r="AT252" s="2"/>
      <c r="AU252" s="2"/>
      <c r="AV252" s="2"/>
      <c r="BM252" s="2"/>
      <c r="BN252" s="2"/>
      <c r="BO252" s="1"/>
      <c r="BP252" s="2"/>
      <c r="BQ252" s="2"/>
      <c r="BR252" s="2"/>
      <c r="BS252" s="2"/>
      <c r="BT252" s="2"/>
      <c r="BU252" s="2"/>
      <c r="BV252" s="2"/>
      <c r="BW252" s="2"/>
    </row>
    <row r="253" spans="13:75">
      <c r="M253" s="2"/>
      <c r="N253" s="2"/>
      <c r="O253" s="1"/>
      <c r="P253" s="2"/>
      <c r="Q253" s="2"/>
      <c r="R253" s="2"/>
      <c r="S253" s="2"/>
      <c r="T253" s="2"/>
      <c r="U253" s="2"/>
      <c r="V253" s="2"/>
      <c r="W253" s="2"/>
      <c r="X253" s="2"/>
      <c r="Y253" s="2"/>
      <c r="Z253" s="2"/>
      <c r="AM253" s="2"/>
      <c r="AN253" s="2"/>
      <c r="AO253" s="1"/>
      <c r="AP253" s="2"/>
      <c r="AQ253" s="2"/>
      <c r="AR253" s="2"/>
      <c r="AS253" s="2"/>
      <c r="AT253" s="2"/>
      <c r="AU253" s="2"/>
      <c r="AV253" s="2"/>
      <c r="BM253" s="2"/>
      <c r="BN253" s="2"/>
      <c r="BO253" s="1"/>
      <c r="BP253" s="2"/>
      <c r="BQ253" s="2"/>
      <c r="BR253" s="2"/>
      <c r="BS253" s="2"/>
      <c r="BT253" s="2"/>
      <c r="BU253" s="2"/>
      <c r="BV253" s="2"/>
      <c r="BW253" s="2"/>
    </row>
    <row r="254" spans="13:75">
      <c r="M254" s="2"/>
      <c r="N254" s="2"/>
      <c r="O254" s="1"/>
      <c r="P254" s="2"/>
      <c r="Q254" s="2"/>
      <c r="R254" s="2"/>
      <c r="S254" s="2"/>
      <c r="T254" s="2"/>
      <c r="U254" s="2"/>
      <c r="V254" s="2"/>
      <c r="W254" s="2"/>
      <c r="X254" s="2"/>
      <c r="Y254" s="2"/>
      <c r="Z254" s="2"/>
      <c r="AM254" s="2"/>
      <c r="AN254" s="2"/>
      <c r="AO254" s="1"/>
      <c r="AP254" s="2"/>
      <c r="AQ254" s="2"/>
      <c r="AR254" s="2"/>
      <c r="AS254" s="2"/>
      <c r="AT254" s="2"/>
      <c r="AU254" s="2"/>
      <c r="AV254" s="2"/>
      <c r="BM254" s="2"/>
      <c r="BN254" s="2"/>
      <c r="BO254" s="1"/>
      <c r="BP254" s="2"/>
      <c r="BQ254" s="2"/>
      <c r="BR254" s="2"/>
      <c r="BS254" s="2"/>
      <c r="BT254" s="2"/>
      <c r="BU254" s="2"/>
      <c r="BV254" s="2"/>
      <c r="BW254" s="2"/>
    </row>
    <row r="255" spans="13:75">
      <c r="M255" s="2"/>
      <c r="N255" s="2"/>
      <c r="O255" s="1"/>
      <c r="P255" s="2"/>
      <c r="Q255" s="2"/>
      <c r="R255" s="2"/>
      <c r="S255" s="2"/>
      <c r="T255" s="2"/>
      <c r="U255" s="2"/>
      <c r="V255" s="2"/>
      <c r="W255" s="2"/>
      <c r="X255" s="2"/>
      <c r="Y255" s="2"/>
      <c r="Z255" s="2"/>
      <c r="AM255" s="2"/>
      <c r="AN255" s="2"/>
      <c r="AO255" s="1"/>
      <c r="AP255" s="2"/>
      <c r="AQ255" s="2"/>
      <c r="AR255" s="2"/>
      <c r="AS255" s="2"/>
      <c r="AT255" s="2"/>
      <c r="AU255" s="2"/>
      <c r="AV255" s="2"/>
      <c r="BM255" s="2"/>
      <c r="BN255" s="2"/>
      <c r="BO255" s="1"/>
      <c r="BP255" s="2"/>
      <c r="BQ255" s="2"/>
      <c r="BR255" s="2"/>
      <c r="BS255" s="2"/>
      <c r="BT255" s="2"/>
      <c r="BU255" s="2"/>
      <c r="BV255" s="2"/>
      <c r="BW255" s="2"/>
    </row>
    <row r="256" spans="13:75">
      <c r="M256" s="2"/>
      <c r="N256" s="2"/>
      <c r="O256" s="1"/>
      <c r="P256" s="2"/>
      <c r="Q256" s="2"/>
      <c r="R256" s="2"/>
      <c r="S256" s="2"/>
      <c r="T256" s="2"/>
      <c r="U256" s="2"/>
      <c r="V256" s="2"/>
      <c r="W256" s="2"/>
      <c r="X256" s="2"/>
      <c r="Y256" s="2"/>
      <c r="Z256" s="2"/>
      <c r="AM256" s="2"/>
      <c r="AN256" s="2"/>
      <c r="AO256" s="1"/>
      <c r="AP256" s="2"/>
      <c r="AQ256" s="2"/>
      <c r="AR256" s="2"/>
      <c r="AS256" s="2"/>
      <c r="AT256" s="2"/>
      <c r="AU256" s="2"/>
      <c r="AV256" s="2"/>
      <c r="BM256" s="2"/>
      <c r="BN256" s="2"/>
      <c r="BO256" s="1"/>
      <c r="BP256" s="2"/>
      <c r="BQ256" s="2"/>
      <c r="BR256" s="2"/>
      <c r="BS256" s="2"/>
      <c r="BT256" s="2"/>
      <c r="BU256" s="2"/>
      <c r="BV256" s="2"/>
      <c r="BW256" s="2"/>
    </row>
    <row r="257" spans="13:75">
      <c r="M257" s="2"/>
      <c r="N257" s="2"/>
      <c r="O257" s="1"/>
      <c r="P257" s="2"/>
      <c r="Q257" s="2"/>
      <c r="R257" s="2"/>
      <c r="S257" s="2"/>
      <c r="T257" s="2"/>
      <c r="U257" s="2"/>
      <c r="V257" s="2"/>
      <c r="W257" s="2"/>
      <c r="X257" s="2"/>
      <c r="Y257" s="2"/>
      <c r="Z257" s="2"/>
      <c r="AM257" s="2"/>
      <c r="AN257" s="2"/>
      <c r="AO257" s="1"/>
      <c r="AP257" s="2"/>
      <c r="AQ257" s="2"/>
      <c r="AR257" s="2"/>
      <c r="AS257" s="2"/>
      <c r="AT257" s="2"/>
      <c r="AU257" s="2"/>
      <c r="AV257" s="2"/>
      <c r="BM257" s="2"/>
      <c r="BN257" s="2"/>
      <c r="BO257" s="1"/>
      <c r="BP257" s="2"/>
      <c r="BQ257" s="2"/>
      <c r="BR257" s="2"/>
      <c r="BS257" s="2"/>
      <c r="BT257" s="2"/>
      <c r="BU257" s="2"/>
      <c r="BV257" s="2"/>
      <c r="BW257" s="2"/>
    </row>
    <row r="258" spans="13:75">
      <c r="M258" s="2"/>
      <c r="N258" s="2"/>
      <c r="O258" s="1"/>
      <c r="P258" s="2"/>
      <c r="Q258" s="2"/>
      <c r="R258" s="2"/>
      <c r="S258" s="2"/>
      <c r="T258" s="2"/>
      <c r="U258" s="2"/>
      <c r="V258" s="2"/>
      <c r="W258" s="2"/>
      <c r="X258" s="2"/>
      <c r="Y258" s="2"/>
      <c r="Z258" s="2"/>
      <c r="AM258" s="2"/>
      <c r="AN258" s="2"/>
      <c r="AO258" s="1"/>
      <c r="AP258" s="2"/>
      <c r="AQ258" s="2"/>
      <c r="AR258" s="2"/>
      <c r="AS258" s="2"/>
      <c r="AT258" s="2"/>
      <c r="AU258" s="2"/>
      <c r="AV258" s="2"/>
      <c r="BM258" s="2"/>
      <c r="BN258" s="2"/>
      <c r="BO258" s="1"/>
      <c r="BP258" s="2"/>
      <c r="BQ258" s="2"/>
      <c r="BR258" s="2"/>
      <c r="BS258" s="2"/>
      <c r="BT258" s="2"/>
      <c r="BU258" s="2"/>
      <c r="BV258" s="2"/>
      <c r="BW258" s="2"/>
    </row>
    <row r="259" spans="13:75">
      <c r="M259" s="2"/>
      <c r="N259" s="2"/>
      <c r="O259" s="1"/>
      <c r="P259" s="2"/>
      <c r="Q259" s="2"/>
      <c r="R259" s="2"/>
      <c r="S259" s="2"/>
      <c r="T259" s="2"/>
      <c r="U259" s="2"/>
      <c r="V259" s="2"/>
      <c r="W259" s="2"/>
      <c r="X259" s="2"/>
      <c r="Y259" s="2"/>
      <c r="Z259" s="2"/>
      <c r="AM259" s="2"/>
      <c r="AN259" s="2"/>
      <c r="AO259" s="1"/>
      <c r="AP259" s="2"/>
      <c r="AQ259" s="2"/>
      <c r="AR259" s="2"/>
      <c r="AS259" s="2"/>
      <c r="AT259" s="2"/>
      <c r="AU259" s="2"/>
      <c r="AV259" s="2"/>
      <c r="BM259" s="2"/>
      <c r="BN259" s="2"/>
      <c r="BO259" s="1"/>
      <c r="BP259" s="2"/>
      <c r="BQ259" s="2"/>
      <c r="BR259" s="2"/>
      <c r="BS259" s="2"/>
      <c r="BT259" s="2"/>
      <c r="BU259" s="2"/>
      <c r="BV259" s="2"/>
      <c r="BW259" s="2"/>
    </row>
    <row r="260" spans="13:75">
      <c r="M260" s="2"/>
      <c r="N260" s="2"/>
      <c r="O260" s="1"/>
      <c r="P260" s="2"/>
      <c r="Q260" s="2"/>
      <c r="R260" s="2"/>
      <c r="S260" s="2"/>
      <c r="T260" s="2"/>
      <c r="U260" s="2"/>
      <c r="V260" s="2"/>
      <c r="W260" s="2"/>
      <c r="X260" s="2"/>
      <c r="Y260" s="2"/>
      <c r="Z260" s="2"/>
      <c r="AM260" s="2"/>
      <c r="AN260" s="2"/>
      <c r="AO260" s="1"/>
      <c r="AP260" s="2"/>
      <c r="AQ260" s="2"/>
      <c r="AR260" s="2"/>
      <c r="AS260" s="2"/>
      <c r="AT260" s="2"/>
      <c r="AU260" s="2"/>
      <c r="AV260" s="2"/>
      <c r="BM260" s="2"/>
      <c r="BN260" s="2"/>
      <c r="BO260" s="1"/>
      <c r="BP260" s="2"/>
      <c r="BQ260" s="2"/>
      <c r="BR260" s="2"/>
      <c r="BS260" s="2"/>
      <c r="BT260" s="2"/>
      <c r="BU260" s="2"/>
      <c r="BV260" s="2"/>
      <c r="BW260" s="2"/>
    </row>
    <row r="261" spans="13:75">
      <c r="M261" s="2"/>
      <c r="N261" s="2"/>
      <c r="O261" s="1"/>
      <c r="P261" s="2"/>
      <c r="Q261" s="2"/>
      <c r="R261" s="2"/>
      <c r="S261" s="2"/>
      <c r="T261" s="2"/>
      <c r="U261" s="2"/>
      <c r="V261" s="2"/>
      <c r="W261" s="2"/>
      <c r="X261" s="2"/>
      <c r="Y261" s="2"/>
      <c r="Z261" s="2"/>
      <c r="AM261" s="2"/>
      <c r="AN261" s="2"/>
      <c r="AO261" s="1"/>
      <c r="AP261" s="2"/>
      <c r="AQ261" s="2"/>
      <c r="AR261" s="2"/>
      <c r="AS261" s="2"/>
      <c r="AT261" s="2"/>
      <c r="AU261" s="2"/>
      <c r="AV261" s="2"/>
      <c r="BM261" s="2"/>
      <c r="BN261" s="2"/>
      <c r="BO261" s="1"/>
      <c r="BP261" s="2"/>
      <c r="BQ261" s="2"/>
      <c r="BR261" s="2"/>
      <c r="BS261" s="2"/>
      <c r="BT261" s="2"/>
      <c r="BU261" s="2"/>
      <c r="BV261" s="2"/>
      <c r="BW261" s="2"/>
    </row>
    <row r="262" spans="13:75">
      <c r="M262" s="2"/>
      <c r="N262" s="2"/>
      <c r="O262" s="1"/>
      <c r="P262" s="2"/>
      <c r="Q262" s="2"/>
      <c r="R262" s="2"/>
      <c r="S262" s="2"/>
      <c r="T262" s="2"/>
      <c r="U262" s="2"/>
      <c r="V262" s="2"/>
      <c r="W262" s="2"/>
      <c r="X262" s="2"/>
      <c r="Y262" s="2"/>
      <c r="Z262" s="2"/>
      <c r="AM262" s="2"/>
      <c r="AN262" s="2"/>
      <c r="AO262" s="1"/>
      <c r="AP262" s="2"/>
      <c r="AQ262" s="2"/>
      <c r="AR262" s="2"/>
      <c r="AS262" s="2"/>
      <c r="AT262" s="2"/>
      <c r="AU262" s="2"/>
      <c r="AV262" s="2"/>
      <c r="BM262" s="2"/>
      <c r="BN262" s="2"/>
      <c r="BO262" s="1"/>
      <c r="BP262" s="2"/>
      <c r="BQ262" s="2"/>
      <c r="BR262" s="2"/>
      <c r="BS262" s="2"/>
      <c r="BT262" s="2"/>
      <c r="BU262" s="2"/>
      <c r="BV262" s="2"/>
      <c r="BW262" s="2"/>
    </row>
    <row r="263" spans="13:75">
      <c r="M263" s="2"/>
      <c r="N263" s="2"/>
      <c r="O263" s="1"/>
      <c r="P263" s="2"/>
      <c r="Q263" s="2"/>
      <c r="R263" s="2"/>
      <c r="S263" s="2"/>
      <c r="T263" s="2"/>
      <c r="U263" s="2"/>
      <c r="V263" s="2"/>
      <c r="W263" s="2"/>
      <c r="X263" s="2"/>
      <c r="Y263" s="2"/>
      <c r="Z263" s="2"/>
      <c r="AM263" s="2"/>
      <c r="AN263" s="2"/>
      <c r="AO263" s="1"/>
      <c r="AP263" s="2"/>
      <c r="AQ263" s="2"/>
      <c r="AR263" s="2"/>
      <c r="AS263" s="2"/>
      <c r="AT263" s="2"/>
      <c r="AU263" s="2"/>
      <c r="AV263" s="2"/>
      <c r="BM263" s="2"/>
      <c r="BN263" s="2"/>
      <c r="BO263" s="1"/>
      <c r="BP263" s="2"/>
      <c r="BQ263" s="2"/>
      <c r="BR263" s="2"/>
      <c r="BS263" s="2"/>
      <c r="BT263" s="2"/>
      <c r="BU263" s="2"/>
      <c r="BV263" s="2"/>
      <c r="BW263" s="2"/>
    </row>
    <row r="264" spans="13:75">
      <c r="M264" s="2"/>
      <c r="N264" s="2"/>
      <c r="O264" s="1"/>
      <c r="P264" s="2"/>
      <c r="Q264" s="2"/>
      <c r="R264" s="2"/>
      <c r="S264" s="2"/>
      <c r="T264" s="2"/>
      <c r="U264" s="2"/>
      <c r="V264" s="2"/>
      <c r="W264" s="2"/>
      <c r="X264" s="2"/>
      <c r="Y264" s="2"/>
      <c r="Z264" s="2"/>
      <c r="AM264" s="2"/>
      <c r="AN264" s="2"/>
      <c r="AO264" s="1"/>
      <c r="AP264" s="2"/>
      <c r="AQ264" s="2"/>
      <c r="AR264" s="2"/>
      <c r="AS264" s="2"/>
      <c r="AT264" s="2"/>
      <c r="AU264" s="2"/>
      <c r="AV264" s="2"/>
      <c r="BM264" s="2"/>
      <c r="BN264" s="2"/>
      <c r="BO264" s="1"/>
      <c r="BP264" s="2"/>
      <c r="BQ264" s="2"/>
      <c r="BR264" s="2"/>
      <c r="BS264" s="2"/>
      <c r="BT264" s="2"/>
      <c r="BU264" s="2"/>
      <c r="BV264" s="2"/>
      <c r="BW264" s="2"/>
    </row>
    <row r="265" spans="13:75">
      <c r="M265" s="2"/>
      <c r="N265" s="2"/>
      <c r="O265" s="1"/>
      <c r="P265" s="2"/>
      <c r="Q265" s="2"/>
      <c r="R265" s="2"/>
      <c r="S265" s="2"/>
      <c r="T265" s="2"/>
      <c r="U265" s="2"/>
      <c r="V265" s="2"/>
      <c r="W265" s="2"/>
      <c r="X265" s="2"/>
      <c r="Y265" s="2"/>
      <c r="Z265" s="2"/>
      <c r="AM265" s="2"/>
      <c r="AN265" s="2"/>
      <c r="AO265" s="1"/>
      <c r="AP265" s="2"/>
      <c r="AQ265" s="2"/>
      <c r="AR265" s="2"/>
      <c r="AS265" s="2"/>
      <c r="AT265" s="2"/>
      <c r="AU265" s="2"/>
      <c r="AV265" s="2"/>
      <c r="BM265" s="2"/>
      <c r="BN265" s="2"/>
      <c r="BO265" s="1"/>
      <c r="BP265" s="2"/>
      <c r="BQ265" s="2"/>
      <c r="BR265" s="2"/>
      <c r="BS265" s="2"/>
      <c r="BT265" s="2"/>
      <c r="BU265" s="2"/>
      <c r="BV265" s="2"/>
      <c r="BW265" s="2"/>
    </row>
    <row r="266" spans="13:75">
      <c r="M266" s="2"/>
      <c r="N266" s="2"/>
      <c r="O266" s="1"/>
      <c r="P266" s="2"/>
      <c r="Q266" s="2"/>
      <c r="R266" s="2"/>
      <c r="S266" s="2"/>
      <c r="T266" s="2"/>
      <c r="U266" s="2"/>
      <c r="V266" s="2"/>
      <c r="W266" s="2"/>
      <c r="X266" s="2"/>
      <c r="Y266" s="2"/>
      <c r="Z266" s="2"/>
      <c r="AM266" s="2"/>
      <c r="AN266" s="2"/>
      <c r="AO266" s="1"/>
      <c r="AP266" s="2"/>
      <c r="AQ266" s="2"/>
      <c r="AR266" s="2"/>
      <c r="AS266" s="2"/>
      <c r="AT266" s="2"/>
      <c r="AU266" s="2"/>
      <c r="AV266" s="2"/>
      <c r="BM266" s="2"/>
      <c r="BN266" s="2"/>
      <c r="BO266" s="1"/>
      <c r="BP266" s="2"/>
      <c r="BQ266" s="2"/>
      <c r="BR266" s="2"/>
      <c r="BS266" s="2"/>
      <c r="BT266" s="2"/>
      <c r="BU266" s="2"/>
      <c r="BV266" s="2"/>
      <c r="BW266" s="2"/>
    </row>
    <row r="267" spans="13:75">
      <c r="M267" s="2"/>
      <c r="N267" s="2"/>
      <c r="O267" s="1"/>
      <c r="P267" s="2"/>
      <c r="Q267" s="2"/>
      <c r="R267" s="2"/>
      <c r="S267" s="2"/>
      <c r="T267" s="2"/>
      <c r="U267" s="2"/>
      <c r="V267" s="2"/>
      <c r="W267" s="2"/>
      <c r="X267" s="2"/>
      <c r="Y267" s="2"/>
      <c r="Z267" s="2"/>
      <c r="AM267" s="2"/>
      <c r="AN267" s="2"/>
      <c r="AO267" s="1"/>
      <c r="AP267" s="2"/>
      <c r="AQ267" s="2"/>
      <c r="AR267" s="2"/>
      <c r="AS267" s="2"/>
      <c r="AT267" s="2"/>
      <c r="AU267" s="2"/>
      <c r="AV267" s="2"/>
      <c r="BM267" s="2"/>
      <c r="BN267" s="2"/>
      <c r="BO267" s="1"/>
      <c r="BP267" s="2"/>
      <c r="BQ267" s="2"/>
      <c r="BR267" s="2"/>
      <c r="BS267" s="2"/>
      <c r="BT267" s="2"/>
      <c r="BU267" s="2"/>
      <c r="BV267" s="2"/>
      <c r="BW267" s="2"/>
    </row>
    <row r="268" spans="13:75">
      <c r="M268" s="2"/>
      <c r="N268" s="2"/>
      <c r="O268" s="1"/>
      <c r="P268" s="2"/>
      <c r="Q268" s="2"/>
      <c r="R268" s="2"/>
      <c r="S268" s="2"/>
      <c r="T268" s="2"/>
      <c r="U268" s="2"/>
      <c r="V268" s="2"/>
      <c r="W268" s="2"/>
      <c r="X268" s="2"/>
      <c r="Y268" s="2"/>
      <c r="Z268" s="2"/>
      <c r="AM268" s="2"/>
      <c r="AN268" s="2"/>
      <c r="AO268" s="1"/>
      <c r="AP268" s="2"/>
      <c r="AQ268" s="2"/>
      <c r="AR268" s="2"/>
      <c r="AS268" s="2"/>
      <c r="AT268" s="2"/>
      <c r="AU268" s="2"/>
      <c r="AV268" s="2"/>
      <c r="BM268" s="2"/>
      <c r="BN268" s="2"/>
      <c r="BO268" s="1"/>
      <c r="BP268" s="2"/>
      <c r="BQ268" s="2"/>
      <c r="BR268" s="2"/>
      <c r="BS268" s="2"/>
      <c r="BT268" s="2"/>
      <c r="BU268" s="2"/>
      <c r="BV268" s="2"/>
      <c r="BW268" s="2"/>
    </row>
    <row r="269" spans="13:75">
      <c r="M269" s="2"/>
      <c r="N269" s="2"/>
      <c r="O269" s="1"/>
      <c r="P269" s="2"/>
      <c r="Q269" s="2"/>
      <c r="R269" s="2"/>
      <c r="S269" s="2"/>
      <c r="T269" s="2"/>
      <c r="U269" s="2"/>
      <c r="V269" s="2"/>
      <c r="W269" s="2"/>
      <c r="X269" s="2"/>
      <c r="Y269" s="2"/>
      <c r="Z269" s="2"/>
      <c r="AM269" s="2"/>
      <c r="AN269" s="2"/>
      <c r="AO269" s="1"/>
      <c r="AP269" s="2"/>
      <c r="AQ269" s="2"/>
      <c r="AR269" s="2"/>
      <c r="AS269" s="2"/>
      <c r="AT269" s="2"/>
      <c r="AU269" s="2"/>
      <c r="AV269" s="2"/>
      <c r="BM269" s="2"/>
      <c r="BN269" s="2"/>
      <c r="BO269" s="1"/>
      <c r="BP269" s="2"/>
      <c r="BQ269" s="2"/>
      <c r="BR269" s="2"/>
      <c r="BS269" s="2"/>
      <c r="BT269" s="2"/>
      <c r="BU269" s="2"/>
      <c r="BV269" s="2"/>
      <c r="BW269" s="2"/>
    </row>
    <row r="270" spans="13:75">
      <c r="M270" s="2"/>
      <c r="N270" s="2"/>
      <c r="O270" s="1"/>
      <c r="P270" s="2"/>
      <c r="Q270" s="2"/>
      <c r="R270" s="2"/>
      <c r="S270" s="2"/>
      <c r="T270" s="2"/>
      <c r="U270" s="2"/>
      <c r="V270" s="2"/>
      <c r="W270" s="2"/>
      <c r="X270" s="2"/>
      <c r="Y270" s="2"/>
      <c r="Z270" s="2"/>
      <c r="AM270" s="2"/>
      <c r="AN270" s="2"/>
      <c r="AO270" s="1"/>
      <c r="AP270" s="2"/>
      <c r="AQ270" s="2"/>
      <c r="AR270" s="2"/>
      <c r="AS270" s="2"/>
      <c r="AT270" s="2"/>
      <c r="AU270" s="2"/>
      <c r="AV270" s="2"/>
      <c r="BM270" s="2"/>
      <c r="BN270" s="2"/>
      <c r="BO270" s="1"/>
      <c r="BP270" s="2"/>
      <c r="BQ270" s="2"/>
      <c r="BR270" s="2"/>
      <c r="BS270" s="2"/>
      <c r="BT270" s="2"/>
      <c r="BU270" s="2"/>
      <c r="BV270" s="2"/>
      <c r="BW270" s="2"/>
    </row>
    <row r="271" spans="13:75">
      <c r="M271" s="2"/>
      <c r="N271" s="2"/>
      <c r="O271" s="1"/>
      <c r="P271" s="2"/>
      <c r="Q271" s="2"/>
      <c r="R271" s="2"/>
      <c r="S271" s="2"/>
      <c r="T271" s="2"/>
      <c r="U271" s="2"/>
      <c r="V271" s="2"/>
      <c r="W271" s="2"/>
      <c r="X271" s="2"/>
      <c r="Y271" s="2"/>
      <c r="Z271" s="2"/>
      <c r="AM271" s="2"/>
      <c r="AN271" s="2"/>
      <c r="AO271" s="1"/>
      <c r="AP271" s="2"/>
      <c r="AQ271" s="2"/>
      <c r="AR271" s="2"/>
      <c r="AS271" s="2"/>
      <c r="AT271" s="2"/>
      <c r="AU271" s="2"/>
      <c r="AV271" s="2"/>
      <c r="BM271" s="2"/>
      <c r="BN271" s="2"/>
      <c r="BO271" s="1"/>
      <c r="BP271" s="2"/>
      <c r="BQ271" s="2"/>
      <c r="BR271" s="2"/>
      <c r="BS271" s="2"/>
      <c r="BT271" s="2"/>
      <c r="BU271" s="2"/>
      <c r="BV271" s="2"/>
      <c r="BW271" s="2"/>
    </row>
    <row r="272" spans="13:75">
      <c r="M272" s="2"/>
      <c r="N272" s="2"/>
      <c r="O272" s="1"/>
      <c r="P272" s="2"/>
      <c r="Q272" s="2"/>
      <c r="R272" s="2"/>
      <c r="S272" s="2"/>
      <c r="T272" s="2"/>
      <c r="U272" s="2"/>
      <c r="V272" s="2"/>
      <c r="W272" s="2"/>
      <c r="X272" s="2"/>
      <c r="Y272" s="2"/>
      <c r="Z272" s="2"/>
      <c r="AM272" s="2"/>
      <c r="AN272" s="2"/>
      <c r="AO272" s="1"/>
      <c r="AP272" s="2"/>
      <c r="AQ272" s="2"/>
      <c r="AR272" s="2"/>
      <c r="AS272" s="2"/>
      <c r="AT272" s="2"/>
      <c r="AU272" s="2"/>
      <c r="AV272" s="2"/>
      <c r="BM272" s="2"/>
      <c r="BN272" s="2"/>
      <c r="BO272" s="1"/>
      <c r="BP272" s="2"/>
      <c r="BQ272" s="2"/>
      <c r="BR272" s="2"/>
      <c r="BS272" s="2"/>
      <c r="BT272" s="2"/>
      <c r="BU272" s="2"/>
      <c r="BV272" s="2"/>
      <c r="BW272" s="2"/>
    </row>
    <row r="273" spans="13:75">
      <c r="M273" s="2"/>
      <c r="N273" s="2"/>
      <c r="O273" s="1"/>
      <c r="P273" s="2"/>
      <c r="Q273" s="2"/>
      <c r="R273" s="2"/>
      <c r="S273" s="2"/>
      <c r="T273" s="2"/>
      <c r="U273" s="2"/>
      <c r="V273" s="2"/>
      <c r="W273" s="2"/>
      <c r="X273" s="2"/>
      <c r="Y273" s="2"/>
      <c r="Z273" s="2"/>
      <c r="AM273" s="2"/>
      <c r="AN273" s="2"/>
      <c r="AO273" s="1"/>
      <c r="AP273" s="2"/>
      <c r="AQ273" s="2"/>
      <c r="AR273" s="2"/>
      <c r="AS273" s="2"/>
      <c r="AT273" s="2"/>
      <c r="AU273" s="2"/>
      <c r="AV273" s="2"/>
      <c r="BM273" s="2"/>
      <c r="BN273" s="2"/>
      <c r="BO273" s="1"/>
      <c r="BP273" s="2"/>
      <c r="BQ273" s="2"/>
      <c r="BR273" s="2"/>
      <c r="BS273" s="2"/>
      <c r="BT273" s="2"/>
      <c r="BU273" s="2"/>
      <c r="BV273" s="2"/>
      <c r="BW273" s="2"/>
    </row>
    <row r="274" spans="13:75">
      <c r="M274" s="2"/>
      <c r="N274" s="2"/>
      <c r="O274" s="1"/>
      <c r="P274" s="2"/>
      <c r="Q274" s="2"/>
      <c r="R274" s="2"/>
      <c r="S274" s="2"/>
      <c r="T274" s="2"/>
      <c r="U274" s="2"/>
      <c r="V274" s="2"/>
      <c r="W274" s="2"/>
      <c r="X274" s="2"/>
      <c r="Y274" s="2"/>
      <c r="Z274" s="2"/>
      <c r="AM274" s="2"/>
      <c r="AN274" s="2"/>
      <c r="AO274" s="1"/>
      <c r="AP274" s="2"/>
      <c r="AQ274" s="2"/>
      <c r="AR274" s="2"/>
      <c r="AS274" s="2"/>
      <c r="AT274" s="2"/>
      <c r="AU274" s="2"/>
      <c r="AV274" s="2"/>
      <c r="BM274" s="2"/>
      <c r="BN274" s="2"/>
      <c r="BO274" s="1"/>
      <c r="BP274" s="2"/>
      <c r="BQ274" s="2"/>
      <c r="BR274" s="2"/>
      <c r="BS274" s="2"/>
      <c r="BT274" s="2"/>
      <c r="BU274" s="2"/>
      <c r="BV274" s="2"/>
      <c r="BW274" s="2"/>
    </row>
    <row r="275" spans="13:75">
      <c r="M275" s="2"/>
      <c r="N275" s="2"/>
      <c r="O275" s="1"/>
      <c r="P275" s="2"/>
      <c r="Q275" s="2"/>
      <c r="R275" s="2"/>
      <c r="S275" s="2"/>
      <c r="T275" s="2"/>
      <c r="U275" s="2"/>
      <c r="V275" s="2"/>
      <c r="W275" s="2"/>
      <c r="X275" s="2"/>
      <c r="Y275" s="2"/>
      <c r="Z275" s="2"/>
      <c r="AM275" s="2"/>
      <c r="AN275" s="2"/>
      <c r="AO275" s="1"/>
      <c r="AP275" s="2"/>
      <c r="AQ275" s="2"/>
      <c r="AR275" s="2"/>
      <c r="AS275" s="2"/>
      <c r="AT275" s="2"/>
      <c r="AU275" s="2"/>
      <c r="AV275" s="2"/>
      <c r="BM275" s="2"/>
      <c r="BN275" s="2"/>
      <c r="BO275" s="1"/>
      <c r="BP275" s="2"/>
      <c r="BQ275" s="2"/>
      <c r="BR275" s="2"/>
      <c r="BS275" s="2"/>
      <c r="BT275" s="2"/>
      <c r="BU275" s="2"/>
      <c r="BV275" s="2"/>
      <c r="BW275" s="2"/>
    </row>
    <row r="276" spans="13:75">
      <c r="M276" s="2"/>
      <c r="N276" s="2"/>
      <c r="O276" s="1"/>
      <c r="P276" s="2"/>
      <c r="Q276" s="2"/>
      <c r="R276" s="2"/>
      <c r="S276" s="2"/>
      <c r="T276" s="2"/>
      <c r="U276" s="2"/>
      <c r="V276" s="2"/>
      <c r="W276" s="2"/>
      <c r="X276" s="2"/>
      <c r="Y276" s="2"/>
      <c r="Z276" s="2"/>
      <c r="AM276" s="2"/>
      <c r="AN276" s="2"/>
      <c r="AO276" s="1"/>
      <c r="AP276" s="2"/>
      <c r="AQ276" s="2"/>
      <c r="AR276" s="2"/>
      <c r="AS276" s="2"/>
      <c r="AT276" s="2"/>
      <c r="AU276" s="2"/>
      <c r="AV276" s="2"/>
      <c r="BM276" s="2"/>
      <c r="BN276" s="2"/>
      <c r="BO276" s="1"/>
      <c r="BP276" s="2"/>
      <c r="BQ276" s="2"/>
      <c r="BR276" s="2"/>
      <c r="BS276" s="2"/>
      <c r="BT276" s="2"/>
      <c r="BU276" s="2"/>
      <c r="BV276" s="2"/>
      <c r="BW276" s="2"/>
    </row>
    <row r="277" spans="13:75">
      <c r="M277" s="2"/>
      <c r="N277" s="2"/>
      <c r="O277" s="1"/>
      <c r="P277" s="2"/>
      <c r="Q277" s="2"/>
      <c r="R277" s="2"/>
      <c r="S277" s="2"/>
      <c r="T277" s="2"/>
      <c r="U277" s="2"/>
      <c r="V277" s="2"/>
      <c r="W277" s="2"/>
      <c r="X277" s="2"/>
      <c r="Y277" s="2"/>
      <c r="Z277" s="2"/>
      <c r="AM277" s="2"/>
      <c r="AN277" s="2"/>
      <c r="AO277" s="1"/>
      <c r="AP277" s="2"/>
      <c r="AQ277" s="2"/>
      <c r="AR277" s="2"/>
      <c r="AS277" s="2"/>
      <c r="AT277" s="2"/>
      <c r="AU277" s="2"/>
      <c r="AV277" s="2"/>
      <c r="BM277" s="2"/>
      <c r="BN277" s="2"/>
      <c r="BO277" s="1"/>
      <c r="BP277" s="2"/>
      <c r="BQ277" s="2"/>
      <c r="BR277" s="2"/>
      <c r="BS277" s="2"/>
      <c r="BT277" s="2"/>
      <c r="BU277" s="2"/>
      <c r="BV277" s="2"/>
      <c r="BW277" s="2"/>
    </row>
    <row r="278" spans="13:75">
      <c r="M278" s="2"/>
      <c r="N278" s="2"/>
      <c r="O278" s="1"/>
      <c r="P278" s="2"/>
      <c r="Q278" s="2"/>
      <c r="R278" s="2"/>
      <c r="S278" s="2"/>
      <c r="T278" s="2"/>
      <c r="U278" s="2"/>
      <c r="V278" s="2"/>
      <c r="W278" s="2"/>
      <c r="X278" s="2"/>
      <c r="Y278" s="2"/>
      <c r="Z278" s="2"/>
      <c r="AM278" s="2"/>
      <c r="AN278" s="2"/>
      <c r="AO278" s="1"/>
      <c r="AP278" s="2"/>
      <c r="AQ278" s="2"/>
      <c r="AR278" s="2"/>
      <c r="AS278" s="2"/>
      <c r="AT278" s="2"/>
      <c r="AU278" s="2"/>
      <c r="AV278" s="2"/>
      <c r="BM278" s="2"/>
      <c r="BN278" s="2"/>
      <c r="BO278" s="1"/>
      <c r="BP278" s="2"/>
      <c r="BQ278" s="2"/>
      <c r="BR278" s="2"/>
      <c r="BS278" s="2"/>
      <c r="BT278" s="2"/>
      <c r="BU278" s="2"/>
      <c r="BV278" s="2"/>
      <c r="BW278" s="2"/>
    </row>
    <row r="279" spans="13:75">
      <c r="M279" s="2"/>
      <c r="N279" s="2"/>
      <c r="O279" s="1"/>
      <c r="P279" s="2"/>
      <c r="Q279" s="2"/>
      <c r="R279" s="2"/>
      <c r="S279" s="2"/>
      <c r="T279" s="2"/>
      <c r="U279" s="2"/>
      <c r="V279" s="2"/>
      <c r="W279" s="2"/>
      <c r="X279" s="2"/>
      <c r="Y279" s="2"/>
      <c r="Z279" s="2"/>
      <c r="AM279" s="2"/>
      <c r="AN279" s="2"/>
      <c r="AO279" s="1"/>
      <c r="AP279" s="2"/>
      <c r="AQ279" s="2"/>
      <c r="AR279" s="2"/>
      <c r="AS279" s="2"/>
      <c r="AT279" s="2"/>
      <c r="AU279" s="2"/>
      <c r="AV279" s="2"/>
      <c r="BM279" s="2"/>
      <c r="BN279" s="2"/>
      <c r="BO279" s="1"/>
      <c r="BP279" s="2"/>
      <c r="BQ279" s="2"/>
      <c r="BR279" s="2"/>
      <c r="BS279" s="2"/>
      <c r="BT279" s="2"/>
      <c r="BU279" s="2"/>
      <c r="BV279" s="2"/>
      <c r="BW279" s="2"/>
    </row>
    <row r="280" spans="13:75">
      <c r="M280" s="2"/>
      <c r="N280" s="2"/>
      <c r="O280" s="1"/>
      <c r="P280" s="2"/>
      <c r="Q280" s="2"/>
      <c r="R280" s="2"/>
      <c r="S280" s="2"/>
      <c r="T280" s="2"/>
      <c r="U280" s="2"/>
      <c r="V280" s="2"/>
      <c r="W280" s="2"/>
      <c r="X280" s="2"/>
      <c r="Y280" s="2"/>
      <c r="Z280" s="2"/>
      <c r="AM280" s="2"/>
      <c r="AN280" s="2"/>
      <c r="AO280" s="1"/>
      <c r="AP280" s="2"/>
      <c r="AQ280" s="2"/>
      <c r="AR280" s="2"/>
      <c r="AS280" s="2"/>
      <c r="AT280" s="2"/>
      <c r="AU280" s="2"/>
      <c r="AV280" s="2"/>
      <c r="BM280" s="2"/>
      <c r="BN280" s="2"/>
      <c r="BO280" s="1"/>
      <c r="BP280" s="2"/>
      <c r="BQ280" s="2"/>
      <c r="BR280" s="2"/>
      <c r="BS280" s="2"/>
      <c r="BT280" s="2"/>
      <c r="BU280" s="2"/>
      <c r="BV280" s="2"/>
      <c r="BW280" s="2"/>
    </row>
    <row r="281" spans="13:75">
      <c r="M281" s="2"/>
      <c r="N281" s="2"/>
      <c r="O281" s="1"/>
      <c r="P281" s="2"/>
      <c r="Q281" s="2"/>
      <c r="R281" s="2"/>
      <c r="S281" s="2"/>
      <c r="T281" s="2"/>
      <c r="U281" s="2"/>
      <c r="V281" s="2"/>
      <c r="W281" s="2"/>
      <c r="X281" s="2"/>
      <c r="Y281" s="2"/>
      <c r="Z281" s="2"/>
      <c r="AM281" s="2"/>
      <c r="AN281" s="2"/>
      <c r="AO281" s="1"/>
      <c r="AP281" s="2"/>
      <c r="AQ281" s="2"/>
      <c r="AR281" s="2"/>
      <c r="AS281" s="2"/>
      <c r="AT281" s="2"/>
      <c r="AU281" s="2"/>
      <c r="AV281" s="2"/>
      <c r="BM281" s="2"/>
      <c r="BN281" s="2"/>
      <c r="BO281" s="1"/>
      <c r="BP281" s="2"/>
      <c r="BQ281" s="2"/>
      <c r="BR281" s="2"/>
      <c r="BS281" s="2"/>
      <c r="BT281" s="2"/>
      <c r="BU281" s="2"/>
      <c r="BV281" s="2"/>
      <c r="BW281" s="2"/>
    </row>
    <row r="282" spans="13:75">
      <c r="M282" s="2"/>
      <c r="N282" s="2"/>
      <c r="O282" s="1"/>
      <c r="P282" s="2"/>
      <c r="Q282" s="2"/>
      <c r="R282" s="2"/>
      <c r="S282" s="2"/>
      <c r="T282" s="2"/>
      <c r="U282" s="2"/>
      <c r="V282" s="2"/>
      <c r="W282" s="2"/>
      <c r="X282" s="2"/>
      <c r="Y282" s="2"/>
      <c r="Z282" s="2"/>
      <c r="AM282" s="2"/>
      <c r="AN282" s="2"/>
      <c r="AO282" s="1"/>
      <c r="AP282" s="2"/>
      <c r="AQ282" s="2"/>
      <c r="AR282" s="2"/>
      <c r="AS282" s="2"/>
      <c r="AT282" s="2"/>
      <c r="AU282" s="2"/>
      <c r="AV282" s="2"/>
      <c r="BM282" s="2"/>
      <c r="BN282" s="2"/>
      <c r="BO282" s="1"/>
      <c r="BP282" s="2"/>
      <c r="BQ282" s="2"/>
      <c r="BR282" s="2"/>
      <c r="BS282" s="2"/>
      <c r="BT282" s="2"/>
      <c r="BU282" s="2"/>
      <c r="BV282" s="2"/>
      <c r="BW282" s="2"/>
    </row>
    <row r="283" spans="13:75">
      <c r="M283" s="2"/>
      <c r="N283" s="2"/>
      <c r="O283" s="1"/>
      <c r="P283" s="2"/>
      <c r="Q283" s="2"/>
      <c r="R283" s="2"/>
      <c r="S283" s="2"/>
      <c r="T283" s="2"/>
      <c r="U283" s="2"/>
      <c r="V283" s="2"/>
      <c r="W283" s="2"/>
      <c r="X283" s="2"/>
      <c r="Y283" s="2"/>
      <c r="Z283" s="2"/>
      <c r="AM283" s="2"/>
      <c r="AN283" s="2"/>
      <c r="AO283" s="1"/>
      <c r="AP283" s="2"/>
      <c r="AQ283" s="2"/>
      <c r="AR283" s="2"/>
      <c r="AS283" s="2"/>
      <c r="AT283" s="2"/>
      <c r="AU283" s="2"/>
      <c r="AV283" s="2"/>
      <c r="BM283" s="2"/>
      <c r="BN283" s="2"/>
      <c r="BO283" s="1"/>
      <c r="BP283" s="2"/>
      <c r="BQ283" s="2"/>
      <c r="BR283" s="2"/>
      <c r="BS283" s="2"/>
      <c r="BT283" s="2"/>
      <c r="BU283" s="2"/>
      <c r="BV283" s="2"/>
      <c r="BW283" s="2"/>
    </row>
    <row r="284" spans="13:75">
      <c r="M284" s="2"/>
      <c r="N284" s="2"/>
      <c r="O284" s="1"/>
      <c r="P284" s="2"/>
      <c r="Q284" s="2"/>
      <c r="R284" s="2"/>
      <c r="S284" s="2"/>
      <c r="T284" s="2"/>
      <c r="U284" s="2"/>
      <c r="V284" s="2"/>
      <c r="W284" s="2"/>
      <c r="X284" s="2"/>
      <c r="Y284" s="2"/>
      <c r="Z284" s="2"/>
      <c r="AM284" s="2"/>
      <c r="AN284" s="2"/>
      <c r="AO284" s="1"/>
      <c r="AP284" s="2"/>
      <c r="AQ284" s="2"/>
      <c r="AR284" s="2"/>
      <c r="AS284" s="2"/>
      <c r="AT284" s="2"/>
      <c r="AU284" s="2"/>
      <c r="AV284" s="2"/>
      <c r="BM284" s="2"/>
      <c r="BN284" s="2"/>
      <c r="BO284" s="1"/>
      <c r="BP284" s="2"/>
      <c r="BQ284" s="2"/>
      <c r="BR284" s="2"/>
      <c r="BS284" s="2"/>
      <c r="BT284" s="2"/>
      <c r="BU284" s="2"/>
      <c r="BV284" s="2"/>
      <c r="BW284" s="2"/>
    </row>
    <row r="285" spans="13:75">
      <c r="M285" s="2"/>
      <c r="N285" s="2"/>
      <c r="O285" s="1"/>
      <c r="P285" s="2"/>
      <c r="Q285" s="2"/>
      <c r="R285" s="2"/>
      <c r="S285" s="2"/>
      <c r="T285" s="2"/>
      <c r="U285" s="2"/>
      <c r="V285" s="2"/>
      <c r="W285" s="2"/>
      <c r="X285" s="2"/>
      <c r="Y285" s="2"/>
      <c r="Z285" s="2"/>
      <c r="AM285" s="2"/>
      <c r="AN285" s="2"/>
      <c r="AO285" s="1"/>
      <c r="AP285" s="2"/>
      <c r="AQ285" s="2"/>
      <c r="AR285" s="2"/>
      <c r="AS285" s="2"/>
      <c r="AT285" s="2"/>
      <c r="AU285" s="2"/>
      <c r="AV285" s="2"/>
      <c r="BM285" s="2"/>
      <c r="BN285" s="2"/>
      <c r="BO285" s="1"/>
      <c r="BP285" s="2"/>
      <c r="BQ285" s="2"/>
      <c r="BR285" s="2"/>
      <c r="BS285" s="2"/>
      <c r="BT285" s="2"/>
      <c r="BU285" s="2"/>
      <c r="BV285" s="2"/>
      <c r="BW285" s="2"/>
    </row>
    <row r="286" spans="13:75">
      <c r="M286" s="2"/>
      <c r="N286" s="2"/>
      <c r="O286" s="1"/>
      <c r="P286" s="2"/>
      <c r="Q286" s="2"/>
      <c r="R286" s="2"/>
      <c r="S286" s="2"/>
      <c r="T286" s="2"/>
      <c r="U286" s="2"/>
      <c r="V286" s="2"/>
      <c r="W286" s="2"/>
      <c r="X286" s="2"/>
      <c r="Y286" s="2"/>
      <c r="Z286" s="2"/>
      <c r="AM286" s="2"/>
      <c r="AN286" s="2"/>
      <c r="AO286" s="1"/>
      <c r="AP286" s="2"/>
      <c r="AQ286" s="2"/>
      <c r="AR286" s="2"/>
      <c r="AS286" s="2"/>
      <c r="AT286" s="2"/>
      <c r="AU286" s="2"/>
      <c r="AV286" s="2"/>
      <c r="BM286" s="2"/>
      <c r="BN286" s="2"/>
      <c r="BO286" s="1"/>
      <c r="BP286" s="2"/>
      <c r="BQ286" s="2"/>
      <c r="BR286" s="2"/>
      <c r="BS286" s="2"/>
      <c r="BT286" s="2"/>
      <c r="BU286" s="2"/>
      <c r="BV286" s="2"/>
      <c r="BW286" s="2"/>
    </row>
    <row r="287" spans="13:75">
      <c r="M287" s="2"/>
      <c r="N287" s="2"/>
      <c r="O287" s="1"/>
      <c r="P287" s="2"/>
      <c r="Q287" s="2"/>
      <c r="R287" s="2"/>
      <c r="S287" s="2"/>
      <c r="T287" s="2"/>
      <c r="U287" s="2"/>
      <c r="V287" s="2"/>
      <c r="W287" s="2"/>
      <c r="X287" s="2"/>
      <c r="Y287" s="2"/>
      <c r="Z287" s="2"/>
      <c r="AM287" s="2"/>
      <c r="AN287" s="2"/>
      <c r="AO287" s="1"/>
      <c r="AP287" s="2"/>
      <c r="AQ287" s="2"/>
      <c r="AR287" s="2"/>
      <c r="AS287" s="2"/>
      <c r="AT287" s="2"/>
      <c r="AU287" s="2"/>
      <c r="AV287" s="2"/>
      <c r="BM287" s="2"/>
      <c r="BN287" s="2"/>
      <c r="BO287" s="1"/>
      <c r="BP287" s="2"/>
      <c r="BQ287" s="2"/>
      <c r="BR287" s="2"/>
      <c r="BS287" s="2"/>
      <c r="BT287" s="2"/>
      <c r="BU287" s="2"/>
      <c r="BV287" s="2"/>
      <c r="BW287" s="2"/>
    </row>
    <row r="288" spans="13:75">
      <c r="M288" s="2"/>
      <c r="N288" s="2"/>
      <c r="O288" s="1"/>
      <c r="P288" s="2"/>
      <c r="Q288" s="2"/>
      <c r="R288" s="2"/>
      <c r="S288" s="2"/>
      <c r="T288" s="2"/>
      <c r="U288" s="2"/>
      <c r="V288" s="2"/>
      <c r="W288" s="2"/>
      <c r="X288" s="2"/>
      <c r="Y288" s="2"/>
      <c r="Z288" s="2"/>
      <c r="AM288" s="2"/>
      <c r="AN288" s="2"/>
      <c r="AO288" s="1"/>
      <c r="AP288" s="2"/>
      <c r="AQ288" s="2"/>
      <c r="AR288" s="2"/>
      <c r="AS288" s="2"/>
      <c r="AT288" s="2"/>
      <c r="AU288" s="2"/>
      <c r="AV288" s="2"/>
      <c r="BM288" s="2"/>
      <c r="BN288" s="2"/>
      <c r="BO288" s="1"/>
      <c r="BP288" s="2"/>
      <c r="BQ288" s="2"/>
      <c r="BR288" s="2"/>
      <c r="BS288" s="2"/>
      <c r="BT288" s="2"/>
      <c r="BU288" s="2"/>
      <c r="BV288" s="2"/>
      <c r="BW288" s="2"/>
    </row>
    <row r="289" spans="13:75">
      <c r="M289" s="2"/>
      <c r="N289" s="2"/>
      <c r="O289" s="1"/>
      <c r="P289" s="2"/>
      <c r="Q289" s="2"/>
      <c r="R289" s="2"/>
      <c r="S289" s="2"/>
      <c r="T289" s="2"/>
      <c r="U289" s="2"/>
      <c r="V289" s="2"/>
      <c r="W289" s="2"/>
      <c r="X289" s="2"/>
      <c r="Y289" s="2"/>
      <c r="Z289" s="2"/>
      <c r="AM289" s="2"/>
      <c r="AN289" s="2"/>
      <c r="AO289" s="1"/>
      <c r="AP289" s="2"/>
      <c r="AQ289" s="2"/>
      <c r="AR289" s="2"/>
      <c r="AS289" s="2"/>
      <c r="AT289" s="2"/>
      <c r="AU289" s="2"/>
      <c r="AV289" s="2"/>
      <c r="BM289" s="2"/>
      <c r="BN289" s="2"/>
      <c r="BO289" s="1"/>
      <c r="BP289" s="2"/>
      <c r="BQ289" s="2"/>
      <c r="BR289" s="2"/>
      <c r="BS289" s="2"/>
      <c r="BT289" s="2"/>
      <c r="BU289" s="2"/>
      <c r="BV289" s="2"/>
      <c r="BW289" s="2"/>
    </row>
    <row r="290" spans="13:75">
      <c r="M290" s="2"/>
      <c r="N290" s="2"/>
      <c r="O290" s="1"/>
      <c r="P290" s="2"/>
      <c r="Q290" s="2"/>
      <c r="R290" s="2"/>
      <c r="S290" s="2"/>
      <c r="T290" s="2"/>
      <c r="U290" s="2"/>
      <c r="V290" s="2"/>
      <c r="W290" s="2"/>
      <c r="X290" s="2"/>
      <c r="Y290" s="2"/>
      <c r="Z290" s="2"/>
      <c r="AM290" s="2"/>
      <c r="AN290" s="2"/>
      <c r="AO290" s="1"/>
      <c r="AP290" s="2"/>
      <c r="AQ290" s="2"/>
      <c r="AR290" s="2"/>
      <c r="AS290" s="2"/>
      <c r="AT290" s="2"/>
      <c r="AU290" s="2"/>
      <c r="AV290" s="2"/>
      <c r="BM290" s="2"/>
      <c r="BN290" s="2"/>
      <c r="BO290" s="1"/>
      <c r="BP290" s="2"/>
      <c r="BQ290" s="2"/>
      <c r="BR290" s="2"/>
      <c r="BS290" s="2"/>
      <c r="BT290" s="2"/>
      <c r="BU290" s="2"/>
      <c r="BV290" s="2"/>
      <c r="BW290" s="2"/>
    </row>
    <row r="291" spans="13:75">
      <c r="M291" s="2"/>
      <c r="N291" s="2"/>
      <c r="O291" s="1"/>
      <c r="P291" s="2"/>
      <c r="Q291" s="2"/>
      <c r="R291" s="2"/>
      <c r="S291" s="2"/>
      <c r="T291" s="2"/>
      <c r="U291" s="2"/>
      <c r="V291" s="2"/>
      <c r="W291" s="2"/>
      <c r="X291" s="2"/>
      <c r="Y291" s="2"/>
      <c r="Z291" s="2"/>
      <c r="AM291" s="2"/>
      <c r="AN291" s="2"/>
      <c r="AO291" s="1"/>
      <c r="AP291" s="2"/>
      <c r="AQ291" s="2"/>
      <c r="AR291" s="2"/>
      <c r="AS291" s="2"/>
      <c r="AT291" s="2"/>
      <c r="AU291" s="2"/>
      <c r="AV291" s="2"/>
      <c r="BM291" s="2"/>
      <c r="BN291" s="2"/>
      <c r="BO291" s="1"/>
      <c r="BP291" s="2"/>
      <c r="BQ291" s="2"/>
      <c r="BR291" s="2"/>
      <c r="BS291" s="2"/>
      <c r="BT291" s="2"/>
      <c r="BU291" s="2"/>
      <c r="BV291" s="2"/>
      <c r="BW291" s="2"/>
    </row>
    <row r="292" spans="13:75">
      <c r="M292" s="2"/>
      <c r="N292" s="2"/>
      <c r="O292" s="1"/>
      <c r="P292" s="2"/>
      <c r="Q292" s="2"/>
      <c r="R292" s="2"/>
      <c r="S292" s="2"/>
      <c r="T292" s="2"/>
      <c r="U292" s="2"/>
      <c r="V292" s="2"/>
      <c r="W292" s="2"/>
      <c r="X292" s="2"/>
      <c r="Y292" s="2"/>
      <c r="Z292" s="2"/>
      <c r="AM292" s="2"/>
      <c r="AN292" s="2"/>
      <c r="AO292" s="1"/>
      <c r="AP292" s="2"/>
      <c r="AQ292" s="2"/>
      <c r="AR292" s="2"/>
      <c r="AS292" s="2"/>
      <c r="AT292" s="2"/>
      <c r="AU292" s="2"/>
      <c r="AV292" s="2"/>
      <c r="BM292" s="2"/>
      <c r="BN292" s="2"/>
      <c r="BO292" s="1"/>
      <c r="BP292" s="2"/>
      <c r="BQ292" s="2"/>
      <c r="BR292" s="2"/>
      <c r="BS292" s="2"/>
      <c r="BT292" s="2"/>
      <c r="BU292" s="2"/>
      <c r="BV292" s="2"/>
      <c r="BW292" s="2"/>
    </row>
    <row r="293" spans="13:75">
      <c r="M293" s="2"/>
      <c r="N293" s="2"/>
      <c r="O293" s="1"/>
      <c r="P293" s="2"/>
      <c r="Q293" s="2"/>
      <c r="R293" s="2"/>
      <c r="S293" s="2"/>
      <c r="T293" s="2"/>
      <c r="U293" s="2"/>
      <c r="V293" s="2"/>
      <c r="W293" s="2"/>
      <c r="X293" s="2"/>
      <c r="Y293" s="2"/>
      <c r="Z293" s="2"/>
      <c r="AM293" s="2"/>
      <c r="AN293" s="2"/>
      <c r="AO293" s="1"/>
      <c r="AP293" s="2"/>
      <c r="AQ293" s="2"/>
      <c r="AR293" s="2"/>
      <c r="AS293" s="2"/>
      <c r="AT293" s="2"/>
      <c r="AU293" s="2"/>
      <c r="AV293" s="2"/>
      <c r="BM293" s="2"/>
      <c r="BN293" s="2"/>
      <c r="BO293" s="1"/>
      <c r="BP293" s="2"/>
      <c r="BQ293" s="2"/>
      <c r="BR293" s="2"/>
      <c r="BS293" s="2"/>
      <c r="BT293" s="2"/>
      <c r="BU293" s="2"/>
      <c r="BV293" s="2"/>
      <c r="BW293" s="2"/>
    </row>
    <row r="294" spans="13:75">
      <c r="M294" s="2"/>
      <c r="N294" s="2"/>
      <c r="O294" s="1"/>
      <c r="P294" s="2"/>
      <c r="Q294" s="2"/>
      <c r="R294" s="2"/>
      <c r="S294" s="2"/>
      <c r="T294" s="2"/>
      <c r="U294" s="2"/>
      <c r="V294" s="2"/>
      <c r="W294" s="2"/>
      <c r="X294" s="2"/>
      <c r="Y294" s="2"/>
      <c r="Z294" s="2"/>
      <c r="AM294" s="2"/>
      <c r="AN294" s="2"/>
      <c r="AO294" s="1"/>
      <c r="AP294" s="2"/>
      <c r="AQ294" s="2"/>
      <c r="AR294" s="2"/>
      <c r="AS294" s="2"/>
      <c r="AT294" s="2"/>
      <c r="AU294" s="2"/>
      <c r="AV294" s="2"/>
      <c r="BM294" s="2"/>
      <c r="BN294" s="2"/>
      <c r="BO294" s="1"/>
      <c r="BP294" s="2"/>
      <c r="BQ294" s="2"/>
      <c r="BR294" s="2"/>
      <c r="BS294" s="2"/>
      <c r="BT294" s="2"/>
      <c r="BU294" s="2"/>
      <c r="BV294" s="2"/>
      <c r="BW294" s="2"/>
    </row>
    <row r="295" spans="13:75">
      <c r="M295" s="2"/>
      <c r="N295" s="2"/>
      <c r="O295" s="1"/>
      <c r="P295" s="2"/>
      <c r="Q295" s="2"/>
      <c r="R295" s="2"/>
      <c r="S295" s="2"/>
      <c r="T295" s="2"/>
      <c r="U295" s="2"/>
      <c r="V295" s="2"/>
      <c r="W295" s="2"/>
      <c r="X295" s="2"/>
      <c r="Y295" s="2"/>
      <c r="Z295" s="2"/>
      <c r="AM295" s="2"/>
      <c r="AN295" s="2"/>
      <c r="AO295" s="1"/>
      <c r="AP295" s="2"/>
      <c r="AQ295" s="2"/>
      <c r="AR295" s="2"/>
      <c r="AS295" s="2"/>
      <c r="AT295" s="2"/>
      <c r="AU295" s="2"/>
      <c r="AV295" s="2"/>
      <c r="BM295" s="2"/>
      <c r="BN295" s="2"/>
      <c r="BO295" s="1"/>
      <c r="BP295" s="2"/>
      <c r="BQ295" s="2"/>
      <c r="BR295" s="2"/>
      <c r="BS295" s="2"/>
      <c r="BT295" s="2"/>
      <c r="BU295" s="2"/>
      <c r="BV295" s="2"/>
      <c r="BW295" s="2"/>
    </row>
    <row r="296" spans="13:75">
      <c r="M296" s="2"/>
      <c r="N296" s="2"/>
      <c r="O296" s="1"/>
      <c r="P296" s="2"/>
      <c r="Q296" s="2"/>
      <c r="R296" s="2"/>
      <c r="S296" s="2"/>
      <c r="T296" s="2"/>
      <c r="U296" s="2"/>
      <c r="V296" s="2"/>
      <c r="W296" s="2"/>
      <c r="X296" s="2"/>
      <c r="Y296" s="2"/>
      <c r="Z296" s="2"/>
      <c r="AM296" s="2"/>
      <c r="AN296" s="2"/>
      <c r="AO296" s="1"/>
      <c r="AP296" s="2"/>
      <c r="AQ296" s="2"/>
      <c r="AR296" s="2"/>
      <c r="AS296" s="2"/>
      <c r="AT296" s="2"/>
      <c r="AU296" s="2"/>
      <c r="AV296" s="2"/>
      <c r="BM296" s="2"/>
      <c r="BN296" s="2"/>
      <c r="BO296" s="1"/>
      <c r="BP296" s="2"/>
      <c r="BQ296" s="2"/>
      <c r="BR296" s="2"/>
      <c r="BS296" s="2"/>
      <c r="BT296" s="2"/>
      <c r="BU296" s="2"/>
      <c r="BV296" s="2"/>
      <c r="BW296" s="2"/>
    </row>
    <row r="297" spans="13:75">
      <c r="M297" s="2"/>
      <c r="N297" s="2"/>
      <c r="O297" s="1"/>
      <c r="P297" s="2"/>
      <c r="Q297" s="2"/>
      <c r="R297" s="2"/>
      <c r="S297" s="2"/>
      <c r="T297" s="2"/>
      <c r="U297" s="2"/>
      <c r="V297" s="2"/>
      <c r="W297" s="2"/>
      <c r="X297" s="2"/>
      <c r="Y297" s="2"/>
      <c r="Z297" s="2"/>
      <c r="AM297" s="2"/>
      <c r="AN297" s="2"/>
      <c r="AO297" s="1"/>
      <c r="AP297" s="2"/>
      <c r="AQ297" s="2"/>
      <c r="AR297" s="2"/>
      <c r="AS297" s="2"/>
      <c r="AT297" s="2"/>
      <c r="AU297" s="2"/>
      <c r="AV297" s="2"/>
      <c r="BM297" s="2"/>
      <c r="BN297" s="2"/>
      <c r="BO297" s="1"/>
      <c r="BP297" s="2"/>
      <c r="BQ297" s="2"/>
      <c r="BR297" s="2"/>
      <c r="BS297" s="2"/>
      <c r="BT297" s="2"/>
      <c r="BU297" s="2"/>
      <c r="BV297" s="2"/>
      <c r="BW297" s="2"/>
    </row>
    <row r="298" spans="13:75">
      <c r="M298" s="2"/>
      <c r="N298" s="2"/>
      <c r="O298" s="1"/>
      <c r="P298" s="2"/>
      <c r="Q298" s="2"/>
      <c r="R298" s="2"/>
      <c r="S298" s="2"/>
      <c r="T298" s="2"/>
      <c r="U298" s="2"/>
      <c r="V298" s="2"/>
      <c r="W298" s="2"/>
      <c r="X298" s="2"/>
      <c r="Y298" s="2"/>
      <c r="Z298" s="2"/>
      <c r="AM298" s="2"/>
      <c r="AN298" s="2"/>
      <c r="AO298" s="1"/>
      <c r="AP298" s="2"/>
      <c r="AQ298" s="2"/>
      <c r="AR298" s="2"/>
      <c r="AS298" s="2"/>
      <c r="AT298" s="2"/>
      <c r="AU298" s="2"/>
      <c r="AV298" s="2"/>
      <c r="BM298" s="2"/>
      <c r="BN298" s="2"/>
      <c r="BO298" s="1"/>
      <c r="BP298" s="2"/>
      <c r="BQ298" s="2"/>
      <c r="BR298" s="2"/>
      <c r="BS298" s="2"/>
      <c r="BT298" s="2"/>
      <c r="BU298" s="2"/>
      <c r="BV298" s="2"/>
      <c r="BW298" s="2"/>
    </row>
    <row r="299" spans="13:75">
      <c r="M299" s="2"/>
      <c r="N299" s="2"/>
      <c r="O299" s="1"/>
      <c r="P299" s="2"/>
      <c r="Q299" s="2"/>
      <c r="R299" s="2"/>
      <c r="S299" s="2"/>
      <c r="T299" s="2"/>
      <c r="U299" s="2"/>
      <c r="V299" s="2"/>
      <c r="W299" s="2"/>
      <c r="X299" s="2"/>
      <c r="Y299" s="2"/>
      <c r="Z299" s="2"/>
      <c r="AM299" s="2"/>
      <c r="AN299" s="2"/>
      <c r="AO299" s="1"/>
      <c r="AP299" s="2"/>
      <c r="AQ299" s="2"/>
      <c r="AR299" s="2"/>
      <c r="AS299" s="2"/>
      <c r="AT299" s="2"/>
      <c r="AU299" s="2"/>
      <c r="AV299" s="2"/>
      <c r="BM299" s="2"/>
      <c r="BN299" s="2"/>
      <c r="BO299" s="1"/>
      <c r="BP299" s="2"/>
      <c r="BQ299" s="2"/>
      <c r="BR299" s="2"/>
      <c r="BS299" s="2"/>
      <c r="BT299" s="2"/>
      <c r="BU299" s="2"/>
      <c r="BV299" s="2"/>
      <c r="BW299" s="2"/>
    </row>
    <row r="300" spans="13:75">
      <c r="M300" s="2"/>
      <c r="N300" s="2"/>
      <c r="O300" s="1"/>
      <c r="P300" s="2"/>
      <c r="Q300" s="2"/>
      <c r="R300" s="2"/>
      <c r="S300" s="2"/>
      <c r="T300" s="2"/>
      <c r="U300" s="2"/>
      <c r="V300" s="2"/>
      <c r="W300" s="2"/>
      <c r="X300" s="2"/>
      <c r="Y300" s="2"/>
      <c r="Z300" s="2"/>
      <c r="AM300" s="2"/>
      <c r="AN300" s="2"/>
      <c r="AO300" s="1"/>
      <c r="AP300" s="2"/>
      <c r="AQ300" s="2"/>
      <c r="AR300" s="2"/>
      <c r="AS300" s="2"/>
      <c r="AT300" s="2"/>
      <c r="AU300" s="2"/>
      <c r="AV300" s="2"/>
      <c r="BM300" s="2"/>
      <c r="BN300" s="2"/>
      <c r="BO300" s="1"/>
      <c r="BP300" s="2"/>
      <c r="BQ300" s="2"/>
      <c r="BR300" s="2"/>
      <c r="BS300" s="2"/>
      <c r="BT300" s="2"/>
      <c r="BU300" s="2"/>
      <c r="BV300" s="2"/>
      <c r="BW300" s="2"/>
    </row>
    <row r="301" spans="13:75">
      <c r="M301" s="2"/>
      <c r="N301" s="2"/>
      <c r="O301" s="1"/>
      <c r="P301" s="2"/>
      <c r="Q301" s="2"/>
      <c r="R301" s="2"/>
      <c r="S301" s="2"/>
      <c r="T301" s="2"/>
      <c r="U301" s="2"/>
      <c r="V301" s="2"/>
      <c r="W301" s="2"/>
      <c r="X301" s="2"/>
      <c r="Y301" s="2"/>
      <c r="Z301" s="2"/>
      <c r="AM301" s="2"/>
      <c r="AN301" s="2"/>
      <c r="AO301" s="1"/>
      <c r="AP301" s="2"/>
      <c r="AQ301" s="2"/>
      <c r="AR301" s="2"/>
      <c r="AS301" s="2"/>
      <c r="AT301" s="2"/>
      <c r="AU301" s="2"/>
      <c r="AV301" s="2"/>
      <c r="BM301" s="2"/>
      <c r="BN301" s="2"/>
      <c r="BO301" s="1"/>
      <c r="BP301" s="2"/>
      <c r="BQ301" s="2"/>
      <c r="BR301" s="2"/>
      <c r="BS301" s="2"/>
      <c r="BT301" s="2"/>
      <c r="BU301" s="2"/>
      <c r="BV301" s="2"/>
      <c r="BW301" s="2"/>
    </row>
    <row r="302" spans="13:75">
      <c r="M302" s="2"/>
      <c r="N302" s="2"/>
      <c r="O302" s="1"/>
      <c r="P302" s="2"/>
      <c r="Q302" s="2"/>
      <c r="R302" s="2"/>
      <c r="S302" s="2"/>
      <c r="T302" s="2"/>
      <c r="U302" s="2"/>
      <c r="V302" s="2"/>
      <c r="W302" s="2"/>
      <c r="X302" s="2"/>
      <c r="Y302" s="2"/>
      <c r="Z302" s="2"/>
      <c r="AM302" s="2"/>
      <c r="AN302" s="2"/>
      <c r="AO302" s="1"/>
      <c r="AP302" s="2"/>
      <c r="AQ302" s="2"/>
      <c r="AR302" s="2"/>
      <c r="AS302" s="2"/>
      <c r="AT302" s="2"/>
      <c r="AU302" s="2"/>
      <c r="AV302" s="2"/>
      <c r="BM302" s="2"/>
      <c r="BN302" s="2"/>
      <c r="BO302" s="1"/>
      <c r="BP302" s="2"/>
      <c r="BQ302" s="2"/>
      <c r="BR302" s="2"/>
      <c r="BS302" s="2"/>
      <c r="BT302" s="2"/>
      <c r="BU302" s="2"/>
      <c r="BV302" s="2"/>
      <c r="BW302" s="2"/>
    </row>
    <row r="303" spans="13:75">
      <c r="M303" s="2"/>
      <c r="N303" s="2"/>
      <c r="O303" s="1"/>
      <c r="P303" s="2"/>
      <c r="Q303" s="2"/>
      <c r="R303" s="2"/>
      <c r="S303" s="2"/>
      <c r="T303" s="2"/>
      <c r="U303" s="2"/>
      <c r="V303" s="2"/>
      <c r="W303" s="2"/>
      <c r="X303" s="2"/>
      <c r="Y303" s="2"/>
      <c r="Z303" s="2"/>
      <c r="AM303" s="2"/>
      <c r="AN303" s="2"/>
      <c r="AO303" s="1"/>
      <c r="AP303" s="2"/>
      <c r="AQ303" s="2"/>
      <c r="AR303" s="2"/>
      <c r="AS303" s="2"/>
      <c r="AT303" s="2"/>
      <c r="AU303" s="2"/>
      <c r="AV303" s="2"/>
      <c r="BM303" s="2"/>
      <c r="BN303" s="2"/>
      <c r="BO303" s="1"/>
      <c r="BP303" s="2"/>
      <c r="BQ303" s="2"/>
      <c r="BR303" s="2"/>
      <c r="BS303" s="2"/>
      <c r="BT303" s="2"/>
      <c r="BU303" s="2"/>
      <c r="BV303" s="2"/>
      <c r="BW303" s="2"/>
    </row>
    <row r="304" spans="13:75">
      <c r="M304" s="2"/>
      <c r="N304" s="2"/>
      <c r="O304" s="1"/>
      <c r="P304" s="2"/>
      <c r="Q304" s="2"/>
      <c r="R304" s="2"/>
      <c r="S304" s="2"/>
      <c r="T304" s="2"/>
      <c r="U304" s="2"/>
      <c r="V304" s="2"/>
      <c r="W304" s="2"/>
      <c r="X304" s="2"/>
      <c r="Y304" s="2"/>
      <c r="Z304" s="2"/>
      <c r="AM304" s="2"/>
      <c r="AN304" s="2"/>
      <c r="AO304" s="1"/>
      <c r="AP304" s="2"/>
      <c r="AQ304" s="2"/>
      <c r="AR304" s="2"/>
      <c r="AS304" s="2"/>
      <c r="AT304" s="2"/>
      <c r="AU304" s="2"/>
      <c r="AV304" s="2"/>
      <c r="BM304" s="2"/>
      <c r="BN304" s="2"/>
      <c r="BO304" s="1"/>
      <c r="BP304" s="2"/>
      <c r="BQ304" s="2"/>
      <c r="BR304" s="2"/>
      <c r="BS304" s="2"/>
      <c r="BT304" s="2"/>
      <c r="BU304" s="2"/>
      <c r="BV304" s="2"/>
      <c r="BW304" s="2"/>
    </row>
    <row r="305" spans="13:75">
      <c r="M305" s="2"/>
      <c r="N305" s="2"/>
      <c r="O305" s="1"/>
      <c r="P305" s="2"/>
      <c r="Q305" s="2"/>
      <c r="R305" s="2"/>
      <c r="S305" s="2"/>
      <c r="T305" s="2"/>
      <c r="U305" s="2"/>
      <c r="V305" s="2"/>
      <c r="W305" s="2"/>
      <c r="X305" s="2"/>
      <c r="Y305" s="2"/>
      <c r="Z305" s="2"/>
      <c r="AM305" s="2"/>
      <c r="AN305" s="2"/>
      <c r="AO305" s="1"/>
      <c r="AP305" s="2"/>
      <c r="AQ305" s="2"/>
      <c r="AR305" s="2"/>
      <c r="AS305" s="2"/>
      <c r="AT305" s="2"/>
      <c r="AU305" s="2"/>
      <c r="AV305" s="2"/>
      <c r="BM305" s="2"/>
      <c r="BN305" s="2"/>
      <c r="BO305" s="1"/>
      <c r="BP305" s="2"/>
      <c r="BQ305" s="2"/>
      <c r="BR305" s="2"/>
      <c r="BS305" s="2"/>
      <c r="BT305" s="2"/>
      <c r="BU305" s="2"/>
      <c r="BV305" s="2"/>
      <c r="BW305" s="2"/>
    </row>
    <row r="306" spans="13:75">
      <c r="M306" s="2"/>
      <c r="N306" s="2"/>
      <c r="O306" s="1"/>
      <c r="P306" s="2"/>
      <c r="Q306" s="2"/>
      <c r="R306" s="2"/>
      <c r="S306" s="2"/>
      <c r="T306" s="2"/>
      <c r="U306" s="2"/>
      <c r="V306" s="2"/>
      <c r="W306" s="2"/>
      <c r="X306" s="2"/>
      <c r="Y306" s="2"/>
      <c r="Z306" s="2"/>
      <c r="AM306" s="2"/>
      <c r="AN306" s="2"/>
      <c r="AO306" s="1"/>
      <c r="AP306" s="2"/>
      <c r="AQ306" s="2"/>
      <c r="AR306" s="2"/>
      <c r="AS306" s="2"/>
      <c r="AT306" s="2"/>
      <c r="AU306" s="2"/>
      <c r="AV306" s="2"/>
      <c r="BM306" s="2"/>
      <c r="BN306" s="2"/>
      <c r="BO306" s="1"/>
      <c r="BP306" s="2"/>
      <c r="BQ306" s="2"/>
      <c r="BR306" s="2"/>
      <c r="BS306" s="2"/>
      <c r="BT306" s="2"/>
      <c r="BU306" s="2"/>
      <c r="BV306" s="2"/>
      <c r="BW306" s="2"/>
    </row>
    <row r="307" spans="13:75">
      <c r="M307" s="2"/>
      <c r="N307" s="2"/>
      <c r="O307" s="1"/>
      <c r="P307" s="2"/>
      <c r="Q307" s="2"/>
      <c r="R307" s="2"/>
      <c r="S307" s="2"/>
      <c r="T307" s="2"/>
      <c r="U307" s="2"/>
      <c r="V307" s="2"/>
      <c r="W307" s="2"/>
      <c r="X307" s="2"/>
      <c r="Y307" s="2"/>
      <c r="Z307" s="2"/>
      <c r="AM307" s="2"/>
      <c r="AN307" s="2"/>
      <c r="AO307" s="1"/>
      <c r="AP307" s="2"/>
      <c r="AQ307" s="2"/>
      <c r="AR307" s="2"/>
      <c r="AS307" s="2"/>
      <c r="AT307" s="2"/>
      <c r="AU307" s="2"/>
      <c r="AV307" s="2"/>
      <c r="BM307" s="2"/>
      <c r="BN307" s="2"/>
      <c r="BO307" s="1"/>
      <c r="BP307" s="2"/>
      <c r="BQ307" s="2"/>
      <c r="BR307" s="2"/>
      <c r="BS307" s="2"/>
      <c r="BT307" s="2"/>
      <c r="BU307" s="2"/>
      <c r="BV307" s="2"/>
      <c r="BW307" s="2"/>
    </row>
    <row r="308" spans="13:75">
      <c r="M308" s="2"/>
      <c r="N308" s="2"/>
      <c r="O308" s="1"/>
      <c r="P308" s="2"/>
      <c r="Q308" s="2"/>
      <c r="R308" s="2"/>
      <c r="S308" s="2"/>
      <c r="T308" s="2"/>
      <c r="U308" s="2"/>
      <c r="V308" s="2"/>
      <c r="W308" s="2"/>
      <c r="X308" s="2"/>
      <c r="Y308" s="2"/>
      <c r="Z308" s="2"/>
      <c r="AM308" s="2"/>
      <c r="AN308" s="2"/>
      <c r="AO308" s="1"/>
      <c r="AP308" s="2"/>
      <c r="AQ308" s="2"/>
      <c r="AR308" s="2"/>
      <c r="AS308" s="2"/>
      <c r="AT308" s="2"/>
      <c r="AU308" s="2"/>
      <c r="AV308" s="2"/>
      <c r="BM308" s="2"/>
      <c r="BN308" s="2"/>
      <c r="BO308" s="1"/>
      <c r="BP308" s="2"/>
      <c r="BQ308" s="2"/>
      <c r="BR308" s="2"/>
      <c r="BS308" s="2"/>
      <c r="BT308" s="2"/>
      <c r="BU308" s="2"/>
      <c r="BV308" s="2"/>
      <c r="BW308" s="2"/>
    </row>
    <row r="309" spans="13:75">
      <c r="M309" s="2"/>
      <c r="N309" s="2"/>
      <c r="O309" s="1"/>
      <c r="P309" s="2"/>
      <c r="Q309" s="2"/>
      <c r="R309" s="2"/>
      <c r="S309" s="2"/>
      <c r="T309" s="2"/>
      <c r="U309" s="2"/>
      <c r="V309" s="2"/>
      <c r="W309" s="2"/>
      <c r="X309" s="2"/>
      <c r="Y309" s="2"/>
      <c r="Z309" s="2"/>
      <c r="AM309" s="2"/>
      <c r="AN309" s="2"/>
      <c r="AO309" s="1"/>
      <c r="AP309" s="2"/>
      <c r="AQ309" s="2"/>
      <c r="AR309" s="2"/>
      <c r="AS309" s="2"/>
      <c r="AT309" s="2"/>
      <c r="AU309" s="2"/>
      <c r="AV309" s="2"/>
      <c r="BM309" s="2"/>
      <c r="BN309" s="2"/>
      <c r="BO309" s="1"/>
      <c r="BP309" s="2"/>
      <c r="BQ309" s="2"/>
      <c r="BR309" s="2"/>
      <c r="BS309" s="2"/>
      <c r="BT309" s="2"/>
      <c r="BU309" s="2"/>
      <c r="BV309" s="2"/>
      <c r="BW309" s="2"/>
    </row>
    <row r="310" spans="13:75">
      <c r="M310" s="2"/>
      <c r="N310" s="2"/>
      <c r="O310" s="1"/>
      <c r="P310" s="2"/>
      <c r="Q310" s="2"/>
      <c r="R310" s="2"/>
      <c r="S310" s="2"/>
      <c r="T310" s="2"/>
      <c r="U310" s="2"/>
      <c r="V310" s="2"/>
      <c r="W310" s="2"/>
      <c r="X310" s="2"/>
      <c r="Y310" s="2"/>
      <c r="Z310" s="2"/>
      <c r="AM310" s="2"/>
      <c r="AN310" s="2"/>
      <c r="AO310" s="1"/>
      <c r="AP310" s="2"/>
      <c r="AQ310" s="2"/>
      <c r="AR310" s="2"/>
      <c r="AS310" s="2"/>
      <c r="AT310" s="2"/>
      <c r="AU310" s="2"/>
      <c r="AV310" s="2"/>
      <c r="BM310" s="2"/>
      <c r="BN310" s="2"/>
      <c r="BO310" s="1"/>
      <c r="BP310" s="2"/>
      <c r="BQ310" s="2"/>
      <c r="BR310" s="2"/>
      <c r="BS310" s="2"/>
      <c r="BT310" s="2"/>
      <c r="BU310" s="2"/>
      <c r="BV310" s="2"/>
      <c r="BW310" s="2"/>
    </row>
    <row r="311" spans="13:75">
      <c r="M311" s="2"/>
      <c r="N311" s="2"/>
      <c r="O311" s="1"/>
      <c r="P311" s="2"/>
      <c r="Q311" s="2"/>
      <c r="R311" s="2"/>
      <c r="S311" s="2"/>
      <c r="T311" s="2"/>
      <c r="U311" s="2"/>
      <c r="V311" s="2"/>
      <c r="W311" s="2"/>
      <c r="X311" s="2"/>
      <c r="Y311" s="2"/>
      <c r="Z311" s="2"/>
      <c r="AM311" s="2"/>
      <c r="AN311" s="2"/>
      <c r="AO311" s="1"/>
      <c r="AP311" s="2"/>
      <c r="AQ311" s="2"/>
      <c r="AR311" s="2"/>
      <c r="AS311" s="2"/>
      <c r="AT311" s="2"/>
      <c r="AU311" s="2"/>
      <c r="AV311" s="2"/>
      <c r="BM311" s="2"/>
      <c r="BN311" s="2"/>
      <c r="BO311" s="1"/>
      <c r="BP311" s="2"/>
      <c r="BQ311" s="2"/>
      <c r="BR311" s="2"/>
      <c r="BS311" s="2"/>
      <c r="BT311" s="2"/>
      <c r="BU311" s="2"/>
      <c r="BV311" s="2"/>
      <c r="BW311" s="2"/>
    </row>
    <row r="312" spans="13:75">
      <c r="M312" s="2"/>
      <c r="N312" s="2"/>
      <c r="O312" s="1"/>
      <c r="P312" s="2"/>
      <c r="Q312" s="2"/>
      <c r="R312" s="2"/>
      <c r="S312" s="2"/>
      <c r="T312" s="2"/>
      <c r="U312" s="2"/>
      <c r="V312" s="2"/>
      <c r="W312" s="2"/>
      <c r="X312" s="2"/>
      <c r="Y312" s="2"/>
      <c r="Z312" s="2"/>
      <c r="AM312" s="2"/>
      <c r="AN312" s="2"/>
      <c r="AO312" s="1"/>
      <c r="AP312" s="2"/>
      <c r="AQ312" s="2"/>
      <c r="AR312" s="2"/>
      <c r="AS312" s="2"/>
      <c r="AT312" s="2"/>
      <c r="AU312" s="2"/>
      <c r="AV312" s="2"/>
      <c r="BM312" s="2"/>
      <c r="BN312" s="2"/>
      <c r="BO312" s="1"/>
      <c r="BP312" s="2"/>
      <c r="BQ312" s="2"/>
      <c r="BR312" s="2"/>
      <c r="BS312" s="2"/>
      <c r="BT312" s="2"/>
      <c r="BU312" s="2"/>
      <c r="BV312" s="2"/>
      <c r="BW312" s="2"/>
    </row>
    <row r="313" spans="13:75">
      <c r="M313" s="2"/>
      <c r="N313" s="2"/>
      <c r="O313" s="1"/>
      <c r="P313" s="2"/>
      <c r="Q313" s="2"/>
      <c r="R313" s="2"/>
      <c r="S313" s="2"/>
      <c r="T313" s="2"/>
      <c r="U313" s="2"/>
      <c r="V313" s="2"/>
      <c r="W313" s="2"/>
      <c r="X313" s="2"/>
      <c r="Y313" s="2"/>
      <c r="Z313" s="2"/>
      <c r="AM313" s="2"/>
      <c r="AN313" s="2"/>
      <c r="AO313" s="1"/>
      <c r="AP313" s="2"/>
      <c r="AQ313" s="2"/>
      <c r="AR313" s="2"/>
      <c r="AS313" s="2"/>
      <c r="AT313" s="2"/>
      <c r="AU313" s="2"/>
      <c r="AV313" s="2"/>
      <c r="BM313" s="2"/>
      <c r="BN313" s="2"/>
      <c r="BO313" s="1"/>
      <c r="BP313" s="2"/>
      <c r="BQ313" s="2"/>
      <c r="BR313" s="2"/>
      <c r="BS313" s="2"/>
      <c r="BT313" s="2"/>
      <c r="BU313" s="2"/>
      <c r="BV313" s="2"/>
      <c r="BW313" s="2"/>
    </row>
    <row r="314" spans="13:75">
      <c r="M314" s="2"/>
      <c r="N314" s="2"/>
      <c r="O314" s="1"/>
      <c r="P314" s="2"/>
      <c r="Q314" s="2"/>
      <c r="R314" s="2"/>
      <c r="S314" s="2"/>
      <c r="T314" s="2"/>
      <c r="U314" s="2"/>
      <c r="V314" s="2"/>
      <c r="W314" s="2"/>
      <c r="X314" s="2"/>
      <c r="Y314" s="2"/>
      <c r="Z314" s="2"/>
      <c r="AM314" s="2"/>
      <c r="AN314" s="2"/>
      <c r="AO314" s="1"/>
      <c r="AP314" s="2"/>
      <c r="AQ314" s="2"/>
      <c r="AR314" s="2"/>
      <c r="AS314" s="2"/>
      <c r="AT314" s="2"/>
      <c r="AU314" s="2"/>
      <c r="AV314" s="2"/>
      <c r="BM314" s="2"/>
      <c r="BN314" s="2"/>
      <c r="BO314" s="1"/>
      <c r="BP314" s="2"/>
      <c r="BQ314" s="2"/>
      <c r="BR314" s="2"/>
      <c r="BS314" s="2"/>
      <c r="BT314" s="2"/>
      <c r="BU314" s="2"/>
      <c r="BV314" s="2"/>
      <c r="BW314" s="2"/>
    </row>
    <row r="315" spans="13:75">
      <c r="M315" s="2"/>
      <c r="N315" s="2"/>
      <c r="O315" s="1"/>
      <c r="P315" s="2"/>
      <c r="Q315" s="2"/>
      <c r="R315" s="2"/>
      <c r="S315" s="2"/>
      <c r="T315" s="2"/>
      <c r="U315" s="2"/>
      <c r="V315" s="2"/>
      <c r="W315" s="2"/>
      <c r="X315" s="2"/>
      <c r="Y315" s="2"/>
      <c r="Z315" s="2"/>
      <c r="AM315" s="2"/>
      <c r="AN315" s="2"/>
      <c r="AO315" s="1"/>
      <c r="AP315" s="2"/>
      <c r="AQ315" s="2"/>
      <c r="AR315" s="2"/>
      <c r="AS315" s="2"/>
      <c r="AT315" s="2"/>
      <c r="AU315" s="2"/>
      <c r="AV315" s="2"/>
      <c r="BM315" s="2"/>
      <c r="BN315" s="2"/>
      <c r="BO315" s="1"/>
      <c r="BP315" s="2"/>
      <c r="BQ315" s="2"/>
      <c r="BR315" s="2"/>
      <c r="BS315" s="2"/>
      <c r="BT315" s="2"/>
      <c r="BU315" s="2"/>
      <c r="BV315" s="2"/>
      <c r="BW315" s="2"/>
    </row>
  </sheetData>
  <mergeCells count="106">
    <mergeCell ref="U104:U105"/>
    <mergeCell ref="V104:V105"/>
    <mergeCell ref="M204:O205"/>
    <mergeCell ref="P204:P205"/>
    <mergeCell ref="V204:V205"/>
    <mergeCell ref="Q204:Q205"/>
    <mergeCell ref="R204:R205"/>
    <mergeCell ref="S204:S205"/>
    <mergeCell ref="T204:T205"/>
    <mergeCell ref="U204:U205"/>
    <mergeCell ref="M106:M115"/>
    <mergeCell ref="B4:C5"/>
    <mergeCell ref="M4:O5"/>
    <mergeCell ref="M104:O105"/>
    <mergeCell ref="P104:P105"/>
    <mergeCell ref="Q104:Q105"/>
    <mergeCell ref="M6:M50"/>
    <mergeCell ref="R104:R105"/>
    <mergeCell ref="S104:S105"/>
    <mergeCell ref="T104:T105"/>
    <mergeCell ref="U4:U5"/>
    <mergeCell ref="V4:V5"/>
    <mergeCell ref="D2:K2"/>
    <mergeCell ref="S4:S5"/>
    <mergeCell ref="T4:T5"/>
    <mergeCell ref="P2:R2"/>
    <mergeCell ref="S2:V2"/>
    <mergeCell ref="P4:P5"/>
    <mergeCell ref="Q4:Q5"/>
    <mergeCell ref="R4:R5"/>
    <mergeCell ref="D4:E4"/>
    <mergeCell ref="F4:G4"/>
    <mergeCell ref="H4:I4"/>
    <mergeCell ref="J4:K4"/>
    <mergeCell ref="AD2:AK2"/>
    <mergeCell ref="AP2:AR2"/>
    <mergeCell ref="AS2:AV2"/>
    <mergeCell ref="AB4:AC5"/>
    <mergeCell ref="AD4:AE4"/>
    <mergeCell ref="AF4:AG4"/>
    <mergeCell ref="AH4:AI4"/>
    <mergeCell ref="AJ4:AK4"/>
    <mergeCell ref="AM4:AO5"/>
    <mergeCell ref="AP4:AP5"/>
    <mergeCell ref="AQ4:AQ5"/>
    <mergeCell ref="AR4:AR5"/>
    <mergeCell ref="AS4:AS5"/>
    <mergeCell ref="AT4:AT5"/>
    <mergeCell ref="AU4:AU5"/>
    <mergeCell ref="AV4:AV5"/>
    <mergeCell ref="BD2:BK2"/>
    <mergeCell ref="BP2:BR2"/>
    <mergeCell ref="BS2:BV2"/>
    <mergeCell ref="BB4:BC5"/>
    <mergeCell ref="BD4:BE4"/>
    <mergeCell ref="BF4:BG4"/>
    <mergeCell ref="BH4:BI4"/>
    <mergeCell ref="BJ4:BK4"/>
    <mergeCell ref="BM4:BO5"/>
    <mergeCell ref="BP4:BP5"/>
    <mergeCell ref="BQ4:BQ5"/>
    <mergeCell ref="BR4:BR5"/>
    <mergeCell ref="BS4:BS5"/>
    <mergeCell ref="BT4:BT5"/>
    <mergeCell ref="BU4:BU5"/>
    <mergeCell ref="BV4:BV5"/>
    <mergeCell ref="BT104:BT105"/>
    <mergeCell ref="BU104:BU105"/>
    <mergeCell ref="BV104:BV105"/>
    <mergeCell ref="BM204:BO205"/>
    <mergeCell ref="BP204:BP205"/>
    <mergeCell ref="BQ204:BQ205"/>
    <mergeCell ref="BR204:BR205"/>
    <mergeCell ref="BS204:BS205"/>
    <mergeCell ref="BT204:BT205"/>
    <mergeCell ref="BU204:BU205"/>
    <mergeCell ref="BV204:BV205"/>
    <mergeCell ref="BM104:BO105"/>
    <mergeCell ref="BP104:BP105"/>
    <mergeCell ref="BQ104:BQ105"/>
    <mergeCell ref="BR104:BR105"/>
    <mergeCell ref="BS104:BS105"/>
    <mergeCell ref="M206:M219"/>
    <mergeCell ref="M220:M233"/>
    <mergeCell ref="BM6:BM50"/>
    <mergeCell ref="BM206:BM219"/>
    <mergeCell ref="BM220:BM233"/>
    <mergeCell ref="BM106:BM115"/>
    <mergeCell ref="AM6:AM50"/>
    <mergeCell ref="AM106:AM115"/>
    <mergeCell ref="AT104:AT105"/>
    <mergeCell ref="AU104:AU105"/>
    <mergeCell ref="AV104:AV105"/>
    <mergeCell ref="AM204:AO205"/>
    <mergeCell ref="AP204:AP205"/>
    <mergeCell ref="AQ204:AQ205"/>
    <mergeCell ref="AR204:AR205"/>
    <mergeCell ref="AS204:AS205"/>
    <mergeCell ref="AT204:AT205"/>
    <mergeCell ref="AU204:AU205"/>
    <mergeCell ref="AV204:AV205"/>
    <mergeCell ref="AM104:AO105"/>
    <mergeCell ref="AP104:AP105"/>
    <mergeCell ref="AQ104:AQ105"/>
    <mergeCell ref="AR104:AR105"/>
    <mergeCell ref="AS104:AS105"/>
  </mergeCells>
  <hyperlinks>
    <hyperlink ref="S2" r:id="rId1" xr:uid="{00000000-0004-0000-0700-000000000000}"/>
    <hyperlink ref="AS2" r:id="rId2" xr:uid="{00000000-0004-0000-0700-000001000000}"/>
    <hyperlink ref="BS2" r:id="rId3" xr:uid="{00000000-0004-0000-0700-000002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P132"/>
  <sheetViews>
    <sheetView zoomScaleNormal="100" workbookViewId="0"/>
  </sheetViews>
  <sheetFormatPr baseColWidth="10" defaultColWidth="11.3984375" defaultRowHeight="14.25"/>
  <cols>
    <col min="1" max="1" width="2.265625" style="273" customWidth="1"/>
    <col min="2" max="2" width="11.3984375" style="273"/>
    <col min="3" max="3" width="1.265625" style="273" customWidth="1"/>
    <col min="4" max="4" width="32.73046875" style="273" customWidth="1"/>
    <col min="5" max="5" width="1.59765625" style="273" customWidth="1"/>
    <col min="6" max="6" width="32.73046875" style="273" customWidth="1"/>
    <col min="7" max="7" width="1.265625" style="273" customWidth="1"/>
    <col min="8" max="8" width="32.73046875" style="273" customWidth="1"/>
    <col min="9" max="9" width="1.59765625" style="273" customWidth="1"/>
    <col min="10" max="10" width="11.3984375" style="273" customWidth="1"/>
    <col min="11" max="11" width="1.86328125" style="273" customWidth="1"/>
    <col min="12" max="12" width="32.73046875" style="273" customWidth="1"/>
    <col min="13" max="13" width="1.265625" style="273" customWidth="1"/>
    <col min="14" max="14" width="32.73046875" style="273" customWidth="1"/>
    <col min="15" max="16" width="2.1328125" style="273" customWidth="1"/>
    <col min="17" max="17" width="22.73046875" style="273" customWidth="1"/>
    <col min="18" max="18" width="3.1328125" style="273" customWidth="1"/>
    <col min="19" max="21" width="11.3984375" style="273"/>
    <col min="22" max="22" width="54.59765625" style="52" customWidth="1"/>
    <col min="23" max="23" width="14.3984375" style="309" customWidth="1"/>
    <col min="24" max="24" width="11.3984375" style="316" customWidth="1"/>
    <col min="25" max="25" width="11.3984375" style="309" customWidth="1"/>
    <col min="26" max="26" width="19.265625" style="309" customWidth="1"/>
    <col min="27" max="27" width="11.3984375" style="309" customWidth="1"/>
    <col min="28" max="28" width="12" style="309" bestFit="1" customWidth="1"/>
    <col min="29" max="31" width="11.3984375" style="309"/>
    <col min="32" max="32" width="12" style="309" bestFit="1" customWidth="1"/>
    <col min="33" max="33" width="11.3984375" style="309"/>
    <col min="34" max="34" width="11.86328125" style="309" bestFit="1" customWidth="1"/>
    <col min="35" max="36" width="11.3984375" style="309"/>
    <col min="37" max="37" width="12" style="309" bestFit="1" customWidth="1"/>
    <col min="38" max="38" width="11.3984375" style="309"/>
    <col min="39" max="16384" width="11.3984375" style="310"/>
  </cols>
  <sheetData>
    <row r="1" spans="2:37" ht="10.5" customHeight="1" thickBot="1">
      <c r="X1" s="52"/>
      <c r="Z1" s="52"/>
      <c r="AB1" s="52"/>
      <c r="AF1" s="52"/>
      <c r="AH1" s="52"/>
      <c r="AK1" s="52"/>
    </row>
    <row r="2" spans="2:37" ht="14.65" thickBot="1">
      <c r="B2" s="275"/>
      <c r="C2" s="276"/>
      <c r="D2" s="276"/>
      <c r="E2" s="276"/>
      <c r="F2" s="276"/>
      <c r="G2" s="276"/>
      <c r="H2" s="276"/>
      <c r="I2" s="276"/>
      <c r="J2" s="276"/>
      <c r="K2" s="276"/>
      <c r="L2" s="276"/>
      <c r="M2" s="276"/>
      <c r="N2" s="276"/>
      <c r="O2" s="276"/>
      <c r="P2" s="276"/>
      <c r="Q2" s="276"/>
      <c r="R2" s="277"/>
      <c r="X2" s="311" t="str">
        <f>+Procedementos!$H$5</f>
        <v>Curso X</v>
      </c>
      <c r="Z2" s="52"/>
      <c r="AB2" s="52"/>
      <c r="AF2" s="52"/>
      <c r="AH2" s="52"/>
      <c r="AK2" s="52"/>
    </row>
    <row r="3" spans="2:37" ht="22.9" thickBot="1">
      <c r="B3" s="278"/>
      <c r="C3" s="607" t="str">
        <f>+CONCATENATE("MAPA DE PROCESOS DO CENTRO ",Centro!E4)</f>
        <v>MAPA DE PROCESOS DO CENTRO Curso X</v>
      </c>
      <c r="D3" s="608"/>
      <c r="E3" s="608"/>
      <c r="F3" s="608"/>
      <c r="G3" s="608"/>
      <c r="H3" s="608"/>
      <c r="I3" s="608"/>
      <c r="J3" s="608"/>
      <c r="K3" s="608"/>
      <c r="L3" s="608"/>
      <c r="M3" s="608"/>
      <c r="N3" s="608"/>
      <c r="O3" s="608"/>
      <c r="P3" s="608"/>
      <c r="Q3" s="609"/>
      <c r="R3" s="279"/>
      <c r="X3" s="311">
        <f>+Procedementos!$H$6</f>
        <v>2.0833333333333332E-2</v>
      </c>
      <c r="Z3" s="52"/>
      <c r="AB3" s="52"/>
      <c r="AF3" s="52"/>
      <c r="AH3" s="52"/>
      <c r="AK3" s="52"/>
    </row>
    <row r="4" spans="2:37" ht="14.65" thickBot="1">
      <c r="B4" s="278"/>
      <c r="R4" s="279"/>
      <c r="X4" s="52"/>
      <c r="Z4" s="52"/>
      <c r="AB4" s="52"/>
      <c r="AF4" s="52"/>
      <c r="AH4" s="52"/>
      <c r="AK4" s="52"/>
    </row>
    <row r="5" spans="2:37" ht="5.25" customHeight="1">
      <c r="B5" s="278"/>
      <c r="C5" s="275"/>
      <c r="D5" s="276"/>
      <c r="E5" s="276"/>
      <c r="F5" s="276"/>
      <c r="G5" s="276"/>
      <c r="H5" s="276"/>
      <c r="I5" s="277"/>
      <c r="K5" s="275"/>
      <c r="L5" s="276"/>
      <c r="M5" s="276"/>
      <c r="N5" s="276"/>
      <c r="O5" s="277"/>
      <c r="Q5" s="610" t="s">
        <v>349</v>
      </c>
      <c r="R5" s="279"/>
      <c r="X5" s="52"/>
      <c r="Z5" s="52"/>
      <c r="AB5" s="52"/>
      <c r="AF5" s="52"/>
      <c r="AH5" s="52"/>
      <c r="AJ5" s="309" t="s">
        <v>349</v>
      </c>
      <c r="AK5" s="312">
        <f>+Procedementos!$H$8</f>
        <v>4.1666666666666664E-2</v>
      </c>
    </row>
    <row r="6" spans="2:37" ht="37.5" customHeight="1">
      <c r="B6" s="278"/>
      <c r="C6" s="280"/>
      <c r="D6" s="613" t="s">
        <v>350</v>
      </c>
      <c r="E6" s="613"/>
      <c r="F6" s="613"/>
      <c r="G6" s="613"/>
      <c r="H6" s="613"/>
      <c r="I6" s="281"/>
      <c r="J6" s="274"/>
      <c r="K6" s="282"/>
      <c r="L6" s="614" t="s">
        <v>351</v>
      </c>
      <c r="M6" s="614"/>
      <c r="N6" s="614"/>
      <c r="O6" s="279"/>
      <c r="Q6" s="611"/>
      <c r="R6" s="279"/>
      <c r="W6" s="309" t="s">
        <v>350</v>
      </c>
      <c r="X6" s="312">
        <f>+Procedementos!$H$8</f>
        <v>4.1666666666666664E-2</v>
      </c>
      <c r="Z6" s="52"/>
      <c r="AB6" s="52"/>
      <c r="AE6" s="309" t="s">
        <v>351</v>
      </c>
      <c r="AF6" s="312">
        <f>+Procedementos!$H$16</f>
        <v>0</v>
      </c>
      <c r="AH6" s="52"/>
      <c r="AK6" s="52"/>
    </row>
    <row r="7" spans="2:37" ht="15" customHeight="1">
      <c r="B7" s="278"/>
      <c r="C7" s="278"/>
      <c r="I7" s="279"/>
      <c r="K7" s="278"/>
      <c r="O7" s="279"/>
      <c r="Q7" s="611"/>
      <c r="R7" s="279"/>
      <c r="X7" s="52"/>
      <c r="Z7" s="52"/>
      <c r="AB7" s="52"/>
      <c r="AF7" s="52"/>
      <c r="AH7" s="52"/>
      <c r="AK7" s="52"/>
    </row>
    <row r="8" spans="2:37" ht="28.5">
      <c r="B8" s="278"/>
      <c r="C8" s="278"/>
      <c r="D8" s="283" t="s">
        <v>34</v>
      </c>
      <c r="F8" s="283" t="s">
        <v>216</v>
      </c>
      <c r="G8" s="284"/>
      <c r="H8" s="283" t="s">
        <v>352</v>
      </c>
      <c r="I8" s="285"/>
      <c r="J8" s="284"/>
      <c r="K8" s="286"/>
      <c r="L8" s="283" t="s">
        <v>27</v>
      </c>
      <c r="M8" s="284"/>
      <c r="N8" s="283" t="s">
        <v>353</v>
      </c>
      <c r="O8" s="279"/>
      <c r="Q8" s="611"/>
      <c r="R8" s="279"/>
      <c r="W8" s="309" t="s">
        <v>34</v>
      </c>
      <c r="X8" s="312">
        <f>+Procedementos!$H$9</f>
        <v>0</v>
      </c>
      <c r="Y8" s="309" t="s">
        <v>216</v>
      </c>
      <c r="Z8" s="312">
        <f>+Procedementos!$H$11</f>
        <v>8.3333333333333329E-2</v>
      </c>
      <c r="AA8" s="309" t="s">
        <v>352</v>
      </c>
      <c r="AB8" s="312">
        <f>+Procedementos!$H$11</f>
        <v>8.3333333333333329E-2</v>
      </c>
      <c r="AE8" s="309" t="s">
        <v>27</v>
      </c>
      <c r="AF8" s="312">
        <f>+Procedementos!$H$17</f>
        <v>0</v>
      </c>
      <c r="AG8" s="309" t="s">
        <v>353</v>
      </c>
      <c r="AH8" s="312">
        <f>+Procedementos!$H$19</f>
        <v>0</v>
      </c>
      <c r="AK8" s="52"/>
    </row>
    <row r="9" spans="2:37" ht="8.25" customHeight="1" thickBot="1">
      <c r="B9" s="278"/>
      <c r="C9" s="287"/>
      <c r="D9" s="288"/>
      <c r="E9" s="289"/>
      <c r="F9" s="289"/>
      <c r="G9" s="289"/>
      <c r="H9" s="289"/>
      <c r="I9" s="290"/>
      <c r="J9" s="291"/>
      <c r="K9" s="287"/>
      <c r="L9" s="288"/>
      <c r="M9" s="288"/>
      <c r="N9" s="288"/>
      <c r="O9" s="292"/>
      <c r="Q9" s="612"/>
      <c r="R9" s="279"/>
      <c r="X9" s="52"/>
      <c r="Z9" s="52"/>
      <c r="AB9" s="52"/>
      <c r="AF9" s="52"/>
      <c r="AH9" s="52"/>
      <c r="AK9" s="52"/>
    </row>
    <row r="10" spans="2:37" ht="18" customHeight="1" thickBot="1">
      <c r="B10" s="278"/>
      <c r="D10" s="293"/>
      <c r="E10" s="291"/>
      <c r="F10" s="291"/>
      <c r="G10" s="291"/>
      <c r="H10" s="291"/>
      <c r="I10" s="291"/>
      <c r="J10" s="291"/>
      <c r="R10" s="279"/>
      <c r="X10" s="52"/>
      <c r="Z10" s="52"/>
      <c r="AB10" s="52"/>
      <c r="AF10" s="52"/>
      <c r="AH10" s="52"/>
      <c r="AK10" s="52"/>
    </row>
    <row r="11" spans="2:37" ht="5.25" customHeight="1">
      <c r="B11" s="278"/>
      <c r="C11" s="275"/>
      <c r="D11" s="294"/>
      <c r="E11" s="294"/>
      <c r="F11" s="294"/>
      <c r="G11" s="294"/>
      <c r="H11" s="294"/>
      <c r="I11" s="295"/>
      <c r="J11" s="291"/>
      <c r="K11" s="275"/>
      <c r="L11" s="276"/>
      <c r="M11" s="276"/>
      <c r="N11" s="276"/>
      <c r="O11" s="277"/>
      <c r="Q11" s="610" t="s">
        <v>354</v>
      </c>
      <c r="R11" s="279"/>
      <c r="X11" s="52"/>
      <c r="Z11" s="52"/>
      <c r="AB11" s="52"/>
      <c r="AF11" s="52"/>
      <c r="AH11" s="52"/>
      <c r="AJ11" s="309" t="s">
        <v>354</v>
      </c>
      <c r="AK11" s="311">
        <f>+Procedementos!$H$21</f>
        <v>4.1666666666666664E-2</v>
      </c>
    </row>
    <row r="12" spans="2:37" ht="18.75" customHeight="1">
      <c r="B12" s="278"/>
      <c r="C12" s="280"/>
      <c r="D12" s="615" t="s">
        <v>355</v>
      </c>
      <c r="E12" s="615"/>
      <c r="F12" s="615"/>
      <c r="G12" s="615"/>
      <c r="H12" s="615"/>
      <c r="I12" s="296"/>
      <c r="J12" s="291"/>
      <c r="K12" s="278"/>
      <c r="L12" s="615" t="s">
        <v>356</v>
      </c>
      <c r="M12" s="615"/>
      <c r="N12" s="615"/>
      <c r="O12" s="279"/>
      <c r="Q12" s="611"/>
      <c r="R12" s="279"/>
      <c r="W12" s="309" t="s">
        <v>355</v>
      </c>
      <c r="X12" s="312">
        <f>+AVERAGE(Procedementos!$H$22,Procedementos!$H$29,Procedementos!$H$42)</f>
        <v>0</v>
      </c>
      <c r="Z12" s="52"/>
      <c r="AB12" s="52"/>
      <c r="AE12" s="309" t="s">
        <v>356</v>
      </c>
      <c r="AF12" s="312">
        <f>+Procedementos!$H$45</f>
        <v>0.16666666666666666</v>
      </c>
      <c r="AH12" s="52"/>
      <c r="AK12" s="52"/>
    </row>
    <row r="13" spans="2:37">
      <c r="B13" s="278"/>
      <c r="C13" s="278"/>
      <c r="D13" s="291"/>
      <c r="E13" s="291"/>
      <c r="F13" s="291"/>
      <c r="G13" s="291"/>
      <c r="H13" s="291"/>
      <c r="I13" s="296"/>
      <c r="J13" s="291"/>
      <c r="K13" s="278"/>
      <c r="O13" s="279"/>
      <c r="Q13" s="611"/>
      <c r="R13" s="279"/>
      <c r="X13" s="52"/>
      <c r="Z13" s="52"/>
      <c r="AB13" s="52"/>
      <c r="AF13" s="52"/>
      <c r="AH13" s="52"/>
      <c r="AK13" s="52"/>
    </row>
    <row r="14" spans="2:37" ht="42.75">
      <c r="B14" s="278"/>
      <c r="C14" s="280"/>
      <c r="D14" s="283" t="s">
        <v>28</v>
      </c>
      <c r="F14" s="283" t="s">
        <v>11</v>
      </c>
      <c r="G14" s="291"/>
      <c r="H14" s="283" t="s">
        <v>24</v>
      </c>
      <c r="I14" s="297"/>
      <c r="J14" s="291"/>
      <c r="K14" s="278"/>
      <c r="L14" s="283" t="s">
        <v>357</v>
      </c>
      <c r="O14" s="279"/>
      <c r="Q14" s="611"/>
      <c r="R14" s="279"/>
      <c r="W14" s="309" t="s">
        <v>28</v>
      </c>
      <c r="X14" s="312">
        <f>+Procedementos!$H$23</f>
        <v>0</v>
      </c>
      <c r="Y14" s="309" t="s">
        <v>11</v>
      </c>
      <c r="Z14" s="312">
        <f>+Procedementos!$H$30</f>
        <v>0</v>
      </c>
      <c r="AA14" s="309" t="s">
        <v>24</v>
      </c>
      <c r="AB14" s="312">
        <f>+Procedementos!$H$37</f>
        <v>0</v>
      </c>
      <c r="AE14" s="309" t="s">
        <v>357</v>
      </c>
      <c r="AF14" s="312">
        <f>+Procedementos!$H$46</f>
        <v>0.16666666666666666</v>
      </c>
      <c r="AH14" s="52"/>
      <c r="AK14" s="52"/>
    </row>
    <row r="15" spans="2:37" ht="7.5" customHeight="1" thickBot="1">
      <c r="B15" s="278"/>
      <c r="C15" s="278"/>
      <c r="D15" s="293"/>
      <c r="E15" s="293"/>
      <c r="F15" s="293"/>
      <c r="G15" s="291"/>
      <c r="H15" s="293"/>
      <c r="I15" s="296"/>
      <c r="J15" s="291"/>
      <c r="K15" s="287"/>
      <c r="L15" s="288"/>
      <c r="M15" s="288"/>
      <c r="N15" s="288"/>
      <c r="O15" s="292"/>
      <c r="Q15" s="611"/>
      <c r="R15" s="279"/>
      <c r="X15" s="52"/>
      <c r="Z15" s="52"/>
      <c r="AB15" s="52"/>
      <c r="AF15" s="52"/>
      <c r="AH15" s="52"/>
      <c r="AK15" s="52"/>
    </row>
    <row r="16" spans="2:37" ht="28.5">
      <c r="B16" s="278"/>
      <c r="C16" s="278"/>
      <c r="D16" s="283" t="s">
        <v>29</v>
      </c>
      <c r="F16" s="283" t="s">
        <v>31</v>
      </c>
      <c r="H16" s="283" t="s">
        <v>4</v>
      </c>
      <c r="I16" s="296"/>
      <c r="J16" s="291"/>
      <c r="Q16" s="611"/>
      <c r="R16" s="279"/>
      <c r="W16" s="309" t="s">
        <v>29</v>
      </c>
      <c r="X16" s="312">
        <f>+Procedementos!$H$25</f>
        <v>0</v>
      </c>
      <c r="Y16" s="309" t="s">
        <v>31</v>
      </c>
      <c r="Z16" s="312">
        <f>+Procedementos!$H$32</f>
        <v>0</v>
      </c>
      <c r="AA16" s="309" t="s">
        <v>4</v>
      </c>
      <c r="AB16" s="312">
        <f>+Procedementos!$H$40</f>
        <v>0</v>
      </c>
      <c r="AF16" s="52"/>
      <c r="AH16" s="52"/>
      <c r="AK16" s="52"/>
    </row>
    <row r="17" spans="1:38" ht="6.75" customHeight="1">
      <c r="B17" s="278"/>
      <c r="C17" s="278"/>
      <c r="D17" s="293"/>
      <c r="E17" s="293"/>
      <c r="F17" s="293"/>
      <c r="G17" s="291"/>
      <c r="H17" s="291"/>
      <c r="I17" s="296"/>
      <c r="J17" s="291"/>
      <c r="Q17" s="611"/>
      <c r="R17" s="279"/>
      <c r="X17" s="52"/>
      <c r="Z17" s="52"/>
      <c r="AB17" s="52"/>
      <c r="AF17" s="52"/>
      <c r="AH17" s="52"/>
      <c r="AK17" s="52"/>
    </row>
    <row r="18" spans="1:38" ht="28.5">
      <c r="B18" s="278"/>
      <c r="C18" s="278"/>
      <c r="D18" s="283" t="s">
        <v>30</v>
      </c>
      <c r="E18" s="293"/>
      <c r="F18" s="283" t="s">
        <v>23</v>
      </c>
      <c r="G18" s="291"/>
      <c r="H18" s="283" t="s">
        <v>181</v>
      </c>
      <c r="I18" s="296"/>
      <c r="J18" s="291"/>
      <c r="Q18" s="611"/>
      <c r="R18" s="279"/>
      <c r="W18" s="309" t="s">
        <v>30</v>
      </c>
      <c r="X18" s="312" t="str">
        <f>+Procedementos!$H$27</f>
        <v>-----</v>
      </c>
      <c r="Y18" s="309" t="s">
        <v>23</v>
      </c>
      <c r="Z18" s="312">
        <f>+Procedementos!$H$34</f>
        <v>0</v>
      </c>
      <c r="AA18" s="309" t="s">
        <v>181</v>
      </c>
      <c r="AB18" s="312">
        <f>+Procedementos!$H$43</f>
        <v>0</v>
      </c>
      <c r="AF18" s="52"/>
      <c r="AH18" s="52"/>
      <c r="AK18" s="52"/>
    </row>
    <row r="19" spans="1:38" ht="6.75" customHeight="1" thickBot="1">
      <c r="B19" s="278"/>
      <c r="C19" s="287"/>
      <c r="D19" s="298"/>
      <c r="E19" s="298"/>
      <c r="F19" s="298"/>
      <c r="G19" s="289"/>
      <c r="H19" s="289"/>
      <c r="I19" s="290"/>
      <c r="J19" s="291"/>
      <c r="Q19" s="612"/>
      <c r="R19" s="279"/>
      <c r="X19" s="52"/>
      <c r="Z19" s="52"/>
      <c r="AB19" s="52"/>
      <c r="AF19" s="52"/>
      <c r="AH19" s="52"/>
      <c r="AK19" s="52"/>
    </row>
    <row r="20" spans="1:38" ht="14.65" thickBot="1">
      <c r="B20" s="278"/>
      <c r="E20" s="293"/>
      <c r="G20" s="291"/>
      <c r="H20" s="291"/>
      <c r="I20" s="291"/>
      <c r="J20" s="291"/>
      <c r="R20" s="279"/>
      <c r="X20" s="52"/>
      <c r="Z20" s="52"/>
      <c r="AB20" s="52"/>
      <c r="AF20" s="52"/>
      <c r="AH20" s="52"/>
      <c r="AK20" s="52"/>
    </row>
    <row r="21" spans="1:38" ht="6.75" customHeight="1">
      <c r="B21" s="278"/>
      <c r="C21" s="275"/>
      <c r="D21" s="299"/>
      <c r="E21" s="300"/>
      <c r="G21" s="301"/>
      <c r="H21" s="294"/>
      <c r="I21" s="295"/>
      <c r="J21" s="291"/>
      <c r="K21" s="275"/>
      <c r="L21" s="276"/>
      <c r="M21" s="277"/>
      <c r="Q21" s="604" t="s">
        <v>358</v>
      </c>
      <c r="R21" s="279"/>
      <c r="X21" s="52"/>
      <c r="Z21" s="52"/>
      <c r="AB21" s="52"/>
      <c r="AF21" s="52"/>
      <c r="AH21" s="52"/>
      <c r="AJ21" s="309" t="s">
        <v>358</v>
      </c>
      <c r="AK21" s="311">
        <f>+Procedementos!$H$49</f>
        <v>0</v>
      </c>
    </row>
    <row r="22" spans="1:38" s="52" customFormat="1" ht="36.75">
      <c r="A22" s="274"/>
      <c r="B22" s="282"/>
      <c r="C22" s="282"/>
      <c r="D22" s="302" t="s">
        <v>359</v>
      </c>
      <c r="E22" s="297"/>
      <c r="F22" s="274"/>
      <c r="G22" s="303"/>
      <c r="H22" s="302" t="s">
        <v>360</v>
      </c>
      <c r="I22" s="304"/>
      <c r="J22" s="274"/>
      <c r="K22" s="305"/>
      <c r="L22" s="306" t="s">
        <v>361</v>
      </c>
      <c r="M22" s="281"/>
      <c r="N22" s="274"/>
      <c r="O22" s="274"/>
      <c r="P22" s="274"/>
      <c r="Q22" s="605"/>
      <c r="R22" s="281"/>
      <c r="S22" s="274"/>
      <c r="T22" s="273"/>
      <c r="U22" s="273"/>
      <c r="W22" s="309" t="s">
        <v>359</v>
      </c>
      <c r="X22" s="312">
        <f>+Procedementos!$H$50</f>
        <v>0</v>
      </c>
      <c r="Y22" s="309"/>
      <c r="AA22" s="309" t="s">
        <v>360</v>
      </c>
      <c r="AB22" s="312">
        <f>+Procedementos!$H$58</f>
        <v>0</v>
      </c>
      <c r="AC22" s="309"/>
      <c r="AD22" s="309"/>
      <c r="AE22" s="309" t="s">
        <v>361</v>
      </c>
      <c r="AF22" s="312">
        <f>+Procedementos!$H$62</f>
        <v>0</v>
      </c>
      <c r="AG22" s="309"/>
      <c r="AI22" s="309"/>
      <c r="AJ22" s="309"/>
      <c r="AL22" s="309"/>
    </row>
    <row r="23" spans="1:38" ht="6.75" customHeight="1">
      <c r="B23" s="278"/>
      <c r="C23" s="278"/>
      <c r="E23" s="279"/>
      <c r="F23" s="293"/>
      <c r="G23" s="303"/>
      <c r="H23" s="291"/>
      <c r="I23" s="296"/>
      <c r="K23" s="278"/>
      <c r="M23" s="279"/>
      <c r="Q23" s="605"/>
      <c r="R23" s="279"/>
      <c r="X23" s="52"/>
      <c r="Z23" s="52"/>
      <c r="AB23" s="52"/>
      <c r="AF23" s="52"/>
      <c r="AH23" s="52"/>
      <c r="AK23" s="52"/>
    </row>
    <row r="24" spans="1:38" ht="28.5">
      <c r="B24" s="278"/>
      <c r="C24" s="278"/>
      <c r="D24" s="283" t="s">
        <v>9</v>
      </c>
      <c r="E24" s="279"/>
      <c r="G24" s="303"/>
      <c r="H24" s="283" t="s">
        <v>159</v>
      </c>
      <c r="I24" s="296"/>
      <c r="K24" s="278"/>
      <c r="L24" s="283" t="s">
        <v>22</v>
      </c>
      <c r="M24" s="279"/>
      <c r="Q24" s="605"/>
      <c r="R24" s="279"/>
      <c r="W24" s="309" t="s">
        <v>9</v>
      </c>
      <c r="X24" s="312">
        <f>+Procedementos!$H$51</f>
        <v>0</v>
      </c>
      <c r="Z24" s="52"/>
      <c r="AA24" s="309" t="s">
        <v>159</v>
      </c>
      <c r="AB24" s="312">
        <f>+Procedementos!$H$59</f>
        <v>0</v>
      </c>
      <c r="AE24" s="309" t="s">
        <v>22</v>
      </c>
      <c r="AF24" s="312">
        <f>+Procedementos!$H$63</f>
        <v>0</v>
      </c>
      <c r="AH24" s="52"/>
      <c r="AK24" s="52"/>
    </row>
    <row r="25" spans="1:38" ht="5.25" customHeight="1">
      <c r="B25" s="278"/>
      <c r="C25" s="278"/>
      <c r="E25" s="297"/>
      <c r="F25" s="293"/>
      <c r="G25" s="303"/>
      <c r="I25" s="296"/>
      <c r="J25" s="291"/>
      <c r="K25" s="278"/>
      <c r="M25" s="279"/>
      <c r="Q25" s="605"/>
      <c r="R25" s="279"/>
      <c r="X25" s="52"/>
      <c r="Z25" s="52"/>
      <c r="AB25" s="52"/>
      <c r="AF25" s="52"/>
      <c r="AH25" s="52"/>
      <c r="AK25" s="52"/>
    </row>
    <row r="26" spans="1:38" ht="21.75" customHeight="1" thickBot="1">
      <c r="B26" s="278"/>
      <c r="C26" s="278"/>
      <c r="D26" s="283" t="s">
        <v>7</v>
      </c>
      <c r="E26" s="297"/>
      <c r="F26" s="293"/>
      <c r="G26" s="307"/>
      <c r="H26" s="289"/>
      <c r="I26" s="290"/>
      <c r="J26" s="291"/>
      <c r="K26" s="278"/>
      <c r="M26" s="279"/>
      <c r="Q26" s="605"/>
      <c r="R26" s="279"/>
      <c r="W26" s="309" t="s">
        <v>7</v>
      </c>
      <c r="X26" s="312">
        <f>+Procedementos!$H$53</f>
        <v>0</v>
      </c>
      <c r="Z26" s="52"/>
      <c r="AB26" s="52"/>
      <c r="AF26" s="52"/>
      <c r="AH26" s="52"/>
      <c r="AK26" s="52"/>
    </row>
    <row r="27" spans="1:38" ht="6.75" customHeight="1" thickBot="1">
      <c r="B27" s="278"/>
      <c r="C27" s="287"/>
      <c r="D27" s="298"/>
      <c r="E27" s="308"/>
      <c r="F27" s="293"/>
      <c r="G27" s="291"/>
      <c r="H27" s="291"/>
      <c r="I27" s="291"/>
      <c r="J27" s="291"/>
      <c r="K27" s="287"/>
      <c r="L27" s="288"/>
      <c r="M27" s="292"/>
      <c r="Q27" s="606"/>
      <c r="R27" s="279"/>
      <c r="X27" s="52"/>
      <c r="Z27" s="52"/>
      <c r="AB27" s="52"/>
      <c r="AF27" s="52"/>
      <c r="AH27" s="52"/>
      <c r="AK27" s="52"/>
    </row>
    <row r="28" spans="1:38" ht="14.65" thickBot="1">
      <c r="B28" s="287"/>
      <c r="C28" s="288"/>
      <c r="D28" s="289"/>
      <c r="E28" s="289"/>
      <c r="F28" s="289"/>
      <c r="G28" s="289"/>
      <c r="H28" s="289"/>
      <c r="I28" s="289"/>
      <c r="J28" s="289"/>
      <c r="K28" s="288"/>
      <c r="L28" s="288"/>
      <c r="M28" s="288"/>
      <c r="N28" s="288"/>
      <c r="O28" s="288"/>
      <c r="P28" s="288"/>
      <c r="Q28" s="288"/>
      <c r="R28" s="292"/>
      <c r="V28" s="309"/>
      <c r="X28" s="52"/>
      <c r="Z28" s="52"/>
      <c r="AB28" s="52"/>
      <c r="AF28" s="52"/>
      <c r="AH28" s="52"/>
      <c r="AK28" s="52"/>
    </row>
    <row r="29" spans="1:38" ht="14.65" thickBot="1">
      <c r="D29" s="291"/>
      <c r="E29" s="291"/>
      <c r="F29" s="291"/>
      <c r="G29" s="291"/>
      <c r="H29" s="291"/>
      <c r="I29" s="291"/>
      <c r="J29" s="291"/>
      <c r="V29" s="309"/>
      <c r="X29" s="52"/>
      <c r="Z29" s="52"/>
      <c r="AB29" s="52"/>
      <c r="AF29" s="52"/>
      <c r="AH29" s="52"/>
      <c r="AK29" s="52"/>
    </row>
    <row r="30" spans="1:38" ht="14.65" thickBot="1">
      <c r="B30" s="317"/>
      <c r="C30" s="318"/>
      <c r="D30" s="318"/>
      <c r="E30" s="318"/>
      <c r="F30" s="318"/>
      <c r="G30" s="318"/>
      <c r="H30" s="318"/>
      <c r="I30" s="318"/>
      <c r="J30" s="318"/>
      <c r="K30" s="318"/>
      <c r="L30" s="318"/>
      <c r="M30" s="318"/>
      <c r="N30" s="318"/>
      <c r="O30" s="318"/>
      <c r="P30" s="318"/>
      <c r="Q30" s="318"/>
      <c r="R30" s="319"/>
      <c r="V30" s="309"/>
      <c r="X30" s="52"/>
      <c r="Z30" s="52"/>
      <c r="AB30" s="52"/>
      <c r="AF30" s="52"/>
      <c r="AH30" s="52"/>
      <c r="AK30" s="52"/>
    </row>
    <row r="31" spans="1:38" ht="18.399999999999999" thickBot="1">
      <c r="B31" s="320"/>
      <c r="C31"/>
      <c r="D31" s="321" t="s">
        <v>403</v>
      </c>
      <c r="E31" s="322"/>
      <c r="F31" s="323" t="s">
        <v>404</v>
      </c>
      <c r="G31" s="322"/>
      <c r="H31" s="324" t="s">
        <v>405</v>
      </c>
      <c r="I31" s="322"/>
      <c r="J31" s="322"/>
      <c r="K31" s="325"/>
      <c r="L31" s="326" t="s">
        <v>406</v>
      </c>
      <c r="M31" s="325"/>
      <c r="N31" s="327" t="s">
        <v>407</v>
      </c>
      <c r="O31"/>
      <c r="P31"/>
      <c r="Q31" s="328" t="s">
        <v>408</v>
      </c>
      <c r="R31" s="329"/>
      <c r="V31" s="309"/>
      <c r="X31" s="52"/>
      <c r="Z31" s="52"/>
      <c r="AB31" s="52"/>
      <c r="AF31" s="52"/>
      <c r="AH31" s="52"/>
      <c r="AK31" s="52"/>
    </row>
    <row r="32" spans="1:38" ht="14.65" thickBot="1">
      <c r="B32" s="330"/>
      <c r="C32" s="331"/>
      <c r="D32" s="332"/>
      <c r="E32" s="332"/>
      <c r="F32" s="332"/>
      <c r="G32" s="332"/>
      <c r="H32" s="332"/>
      <c r="I32" s="332"/>
      <c r="J32" s="332"/>
      <c r="K32" s="331"/>
      <c r="L32" s="331"/>
      <c r="M32" s="331"/>
      <c r="N32" s="331"/>
      <c r="O32" s="331"/>
      <c r="P32" s="331"/>
      <c r="Q32" s="331"/>
      <c r="R32" s="333"/>
      <c r="V32" s="309"/>
      <c r="X32" s="52"/>
      <c r="Z32" s="52"/>
      <c r="AB32" s="52"/>
      <c r="AF32" s="52"/>
      <c r="AH32" s="52"/>
      <c r="AK32" s="52"/>
    </row>
    <row r="33" spans="4:37">
      <c r="D33" s="291"/>
      <c r="E33" s="291"/>
      <c r="F33" s="291"/>
      <c r="G33" s="291"/>
      <c r="H33" s="291"/>
      <c r="I33" s="291"/>
      <c r="J33" s="291"/>
      <c r="V33" s="309"/>
      <c r="X33" s="52"/>
      <c r="Z33" s="52"/>
      <c r="AB33" s="52"/>
      <c r="AF33" s="52"/>
      <c r="AH33" s="52"/>
      <c r="AK33" s="52"/>
    </row>
    <row r="34" spans="4:37">
      <c r="D34" s="291"/>
      <c r="E34" s="291"/>
      <c r="F34" s="291"/>
      <c r="G34" s="291"/>
      <c r="H34" s="291"/>
      <c r="I34" s="291"/>
      <c r="J34" s="291"/>
      <c r="V34" s="309"/>
      <c r="X34" s="52"/>
      <c r="Z34" s="52"/>
      <c r="AB34" s="52"/>
      <c r="AF34" s="52"/>
      <c r="AH34" s="52"/>
      <c r="AK34" s="52"/>
    </row>
    <row r="35" spans="4:37">
      <c r="D35" s="291"/>
      <c r="E35" s="291"/>
      <c r="F35" s="291"/>
      <c r="G35" s="291"/>
      <c r="H35" s="291"/>
      <c r="I35" s="291"/>
      <c r="J35" s="291"/>
      <c r="V35" s="309"/>
      <c r="X35" s="52"/>
      <c r="Z35" s="52"/>
      <c r="AB35" s="52"/>
      <c r="AF35" s="52"/>
      <c r="AH35" s="52"/>
      <c r="AK35" s="52"/>
    </row>
    <row r="36" spans="4:37">
      <c r="D36" s="291"/>
      <c r="E36" s="291"/>
      <c r="F36" s="291"/>
      <c r="G36" s="291"/>
      <c r="H36" s="291"/>
      <c r="I36" s="291"/>
      <c r="J36" s="291"/>
      <c r="V36" s="309"/>
      <c r="X36" s="52"/>
      <c r="Z36" s="52"/>
      <c r="AB36" s="52"/>
      <c r="AF36" s="52"/>
      <c r="AH36" s="52"/>
      <c r="AK36" s="52"/>
    </row>
    <row r="37" spans="4:37">
      <c r="D37" s="291"/>
      <c r="E37" s="291"/>
      <c r="F37" s="291"/>
      <c r="G37" s="291"/>
      <c r="H37" s="291"/>
      <c r="I37" s="291"/>
      <c r="J37" s="291"/>
      <c r="V37" s="309"/>
      <c r="X37" s="52"/>
      <c r="Z37" s="52"/>
      <c r="AB37" s="52"/>
      <c r="AF37" s="52"/>
      <c r="AH37" s="52"/>
      <c r="AK37" s="52"/>
    </row>
    <row r="38" spans="4:37">
      <c r="D38" s="291"/>
      <c r="E38" s="291"/>
      <c r="F38" s="291"/>
      <c r="G38" s="291"/>
      <c r="H38" s="291"/>
      <c r="I38" s="291"/>
      <c r="J38" s="291"/>
      <c r="V38" s="309"/>
      <c r="X38" s="52"/>
      <c r="Z38" s="52"/>
      <c r="AB38" s="52"/>
      <c r="AF38" s="52"/>
      <c r="AH38" s="52"/>
      <c r="AK38" s="52"/>
    </row>
    <row r="39" spans="4:37">
      <c r="D39" s="291"/>
      <c r="E39" s="291"/>
      <c r="F39" s="291"/>
      <c r="G39" s="291"/>
      <c r="H39" s="291"/>
      <c r="I39" s="291"/>
      <c r="J39" s="291"/>
      <c r="V39" s="309"/>
      <c r="X39" s="52"/>
      <c r="Z39" s="52"/>
      <c r="AB39" s="52"/>
      <c r="AF39" s="52"/>
      <c r="AH39" s="52"/>
      <c r="AK39" s="52"/>
    </row>
    <row r="40" spans="4:37">
      <c r="D40" s="291"/>
      <c r="E40" s="291"/>
      <c r="F40" s="291"/>
      <c r="G40" s="291"/>
      <c r="H40" s="291"/>
      <c r="I40" s="291"/>
      <c r="J40" s="291"/>
      <c r="V40" s="309"/>
      <c r="X40" s="52"/>
      <c r="Z40" s="52"/>
      <c r="AB40" s="52"/>
      <c r="AF40" s="52"/>
      <c r="AH40" s="52"/>
      <c r="AK40" s="52"/>
    </row>
    <row r="41" spans="4:37">
      <c r="D41" s="291"/>
      <c r="E41" s="291"/>
      <c r="F41" s="291"/>
      <c r="G41" s="291"/>
      <c r="H41" s="291"/>
      <c r="I41" s="291"/>
      <c r="J41" s="291"/>
      <c r="V41" s="309"/>
      <c r="X41" s="52"/>
      <c r="Z41" s="52"/>
      <c r="AB41" s="52"/>
      <c r="AF41" s="52"/>
      <c r="AH41" s="52"/>
      <c r="AK41" s="52"/>
    </row>
    <row r="42" spans="4:37">
      <c r="D42" s="291"/>
      <c r="E42" s="291"/>
      <c r="F42" s="291"/>
      <c r="G42" s="291"/>
      <c r="H42" s="291"/>
      <c r="I42" s="291"/>
      <c r="J42" s="291"/>
      <c r="V42" s="309"/>
      <c r="X42" s="52"/>
      <c r="Z42" s="52"/>
      <c r="AB42" s="52"/>
      <c r="AF42" s="52"/>
      <c r="AH42" s="52"/>
      <c r="AK42" s="52"/>
    </row>
    <row r="43" spans="4:37">
      <c r="D43" s="291"/>
      <c r="E43" s="291"/>
      <c r="F43" s="291"/>
      <c r="G43" s="291"/>
      <c r="H43" s="291"/>
      <c r="I43" s="291"/>
      <c r="J43" s="291"/>
      <c r="V43" s="309"/>
      <c r="X43" s="52"/>
      <c r="Z43" s="52"/>
      <c r="AB43" s="52"/>
      <c r="AF43" s="52"/>
      <c r="AH43" s="52"/>
      <c r="AK43" s="52"/>
    </row>
    <row r="44" spans="4:37">
      <c r="D44" s="291"/>
      <c r="E44" s="291"/>
      <c r="F44" s="291"/>
      <c r="G44" s="291"/>
      <c r="H44" s="291"/>
      <c r="I44" s="291"/>
      <c r="J44" s="291"/>
      <c r="V44" s="309"/>
      <c r="X44" s="52"/>
      <c r="Z44" s="52"/>
      <c r="AB44" s="52"/>
      <c r="AF44" s="52"/>
      <c r="AH44" s="52"/>
      <c r="AK44" s="52"/>
    </row>
    <row r="45" spans="4:37">
      <c r="D45" s="291"/>
      <c r="E45" s="291"/>
      <c r="F45" s="291"/>
      <c r="G45" s="291"/>
      <c r="H45" s="291"/>
      <c r="I45" s="291"/>
      <c r="J45" s="291"/>
      <c r="V45" s="309"/>
      <c r="X45" s="52"/>
      <c r="Z45" s="52"/>
      <c r="AB45" s="52"/>
      <c r="AF45" s="52"/>
      <c r="AH45" s="52"/>
      <c r="AK45" s="52"/>
    </row>
    <row r="46" spans="4:37">
      <c r="D46" s="291"/>
      <c r="E46" s="291"/>
      <c r="F46" s="291"/>
      <c r="G46" s="291"/>
      <c r="H46" s="291"/>
      <c r="I46" s="291"/>
      <c r="J46" s="291"/>
      <c r="V46" s="309"/>
      <c r="X46" s="52"/>
      <c r="Z46" s="52"/>
      <c r="AB46" s="52"/>
      <c r="AF46" s="52"/>
      <c r="AH46" s="52"/>
      <c r="AK46" s="52"/>
    </row>
    <row r="47" spans="4:37">
      <c r="D47" s="291"/>
      <c r="E47" s="291"/>
      <c r="F47" s="291"/>
      <c r="G47" s="291"/>
      <c r="H47" s="291"/>
      <c r="I47" s="291"/>
      <c r="J47" s="291"/>
      <c r="V47" s="309"/>
      <c r="X47" s="52"/>
      <c r="Z47" s="52"/>
      <c r="AB47" s="52"/>
      <c r="AF47" s="52"/>
      <c r="AH47" s="52"/>
      <c r="AK47" s="52"/>
    </row>
    <row r="48" spans="4:37">
      <c r="D48" s="291"/>
      <c r="E48" s="291"/>
      <c r="F48" s="291"/>
      <c r="G48" s="291"/>
      <c r="H48" s="291"/>
      <c r="I48" s="291"/>
      <c r="J48" s="291"/>
      <c r="V48" s="309"/>
      <c r="X48" s="52"/>
      <c r="Z48" s="52"/>
      <c r="AB48" s="52"/>
      <c r="AF48" s="52"/>
      <c r="AH48" s="52"/>
      <c r="AK48" s="52"/>
    </row>
    <row r="49" spans="2:37" ht="14.65" thickBot="1">
      <c r="D49" s="291"/>
      <c r="E49" s="291"/>
      <c r="F49" s="291"/>
      <c r="G49" s="291"/>
      <c r="H49" s="291"/>
      <c r="I49" s="291"/>
      <c r="J49" s="291"/>
      <c r="V49" s="309"/>
      <c r="X49" s="52"/>
      <c r="Z49" s="52"/>
      <c r="AB49" s="52"/>
      <c r="AF49" s="52"/>
      <c r="AH49" s="52"/>
      <c r="AK49" s="52"/>
    </row>
    <row r="50" spans="2:37" ht="14.65" thickBot="1">
      <c r="B50" s="275"/>
      <c r="C50" s="276"/>
      <c r="D50" s="276"/>
      <c r="E50" s="276"/>
      <c r="F50" s="276"/>
      <c r="G50" s="276"/>
      <c r="H50" s="276"/>
      <c r="I50" s="276"/>
      <c r="J50" s="276"/>
      <c r="K50" s="276"/>
      <c r="L50" s="276"/>
      <c r="M50" s="276"/>
      <c r="N50" s="276"/>
      <c r="O50" s="276"/>
      <c r="P50" s="276"/>
      <c r="Q50" s="276"/>
      <c r="R50" s="277"/>
      <c r="V50" s="309"/>
      <c r="X50" s="311" t="e">
        <f>+Procedementos!#REF!</f>
        <v>#REF!</v>
      </c>
      <c r="Z50" s="52"/>
      <c r="AB50" s="52"/>
      <c r="AF50" s="52"/>
      <c r="AH50" s="52"/>
      <c r="AK50" s="52"/>
    </row>
    <row r="51" spans="2:37" ht="22.9" thickBot="1">
      <c r="B51" s="278"/>
      <c r="C51" s="607" t="str">
        <f>+CONCATENATE("MAPA DE PROCESOS DO CENTRO ",Centro!I4)</f>
        <v>MAPA DE PROCESOS DO CENTRO Curso X+1</v>
      </c>
      <c r="D51" s="608"/>
      <c r="E51" s="608"/>
      <c r="F51" s="608"/>
      <c r="G51" s="608"/>
      <c r="H51" s="608"/>
      <c r="I51" s="608"/>
      <c r="J51" s="608"/>
      <c r="K51" s="608"/>
      <c r="L51" s="608"/>
      <c r="M51" s="608"/>
      <c r="N51" s="608"/>
      <c r="O51" s="608"/>
      <c r="P51" s="608"/>
      <c r="Q51" s="609"/>
      <c r="R51" s="279"/>
      <c r="V51" s="309"/>
      <c r="W51" s="309" t="s">
        <v>161</v>
      </c>
      <c r="X51" s="311">
        <f>+Procedementos!$J$6</f>
        <v>0</v>
      </c>
      <c r="Z51" s="52"/>
      <c r="AB51" s="52"/>
      <c r="AF51" s="52"/>
      <c r="AH51" s="52"/>
      <c r="AK51" s="52"/>
    </row>
    <row r="52" spans="2:37" ht="14.65" thickBot="1">
      <c r="B52" s="278"/>
      <c r="R52" s="279"/>
      <c r="V52" s="309"/>
      <c r="X52" s="52"/>
      <c r="Z52" s="52"/>
      <c r="AB52" s="52"/>
      <c r="AF52" s="52"/>
      <c r="AH52" s="52"/>
      <c r="AK52" s="52"/>
    </row>
    <row r="53" spans="2:37" ht="15" customHeight="1">
      <c r="B53" s="278"/>
      <c r="C53" s="275"/>
      <c r="D53" s="276"/>
      <c r="E53" s="276"/>
      <c r="F53" s="276"/>
      <c r="G53" s="276"/>
      <c r="H53" s="276"/>
      <c r="I53" s="277"/>
      <c r="K53" s="275"/>
      <c r="L53" s="276"/>
      <c r="M53" s="276"/>
      <c r="N53" s="276"/>
      <c r="O53" s="277"/>
      <c r="Q53" s="610" t="s">
        <v>349</v>
      </c>
      <c r="R53" s="279"/>
      <c r="X53" s="52"/>
      <c r="Z53" s="52"/>
      <c r="AB53" s="52"/>
      <c r="AF53" s="52"/>
      <c r="AH53" s="52"/>
      <c r="AJ53" s="309" t="s">
        <v>349</v>
      </c>
      <c r="AK53" s="311">
        <f>+Procedementos!$J$7</f>
        <v>0</v>
      </c>
    </row>
    <row r="54" spans="2:37" ht="42" customHeight="1">
      <c r="B54" s="278"/>
      <c r="C54" s="280"/>
      <c r="D54" s="613" t="s">
        <v>350</v>
      </c>
      <c r="E54" s="613"/>
      <c r="F54" s="613"/>
      <c r="G54" s="613"/>
      <c r="H54" s="613"/>
      <c r="I54" s="281"/>
      <c r="J54" s="274"/>
      <c r="K54" s="282"/>
      <c r="L54" s="614" t="s">
        <v>351</v>
      </c>
      <c r="M54" s="614"/>
      <c r="N54" s="614"/>
      <c r="O54" s="279"/>
      <c r="Q54" s="611"/>
      <c r="R54" s="279"/>
      <c r="V54" s="313"/>
      <c r="W54" s="309" t="s">
        <v>350</v>
      </c>
      <c r="X54" s="312">
        <f>+Procedementos!$J$8</f>
        <v>0</v>
      </c>
      <c r="Z54" s="52"/>
      <c r="AB54" s="52"/>
      <c r="AE54" s="309" t="s">
        <v>351</v>
      </c>
      <c r="AF54" s="312">
        <f>+Procedementos!$J$16</f>
        <v>0</v>
      </c>
      <c r="AH54" s="52"/>
      <c r="AK54" s="52"/>
    </row>
    <row r="55" spans="2:37" ht="15" customHeight="1">
      <c r="B55" s="278"/>
      <c r="C55" s="278"/>
      <c r="I55" s="279"/>
      <c r="K55" s="278"/>
      <c r="O55" s="279"/>
      <c r="Q55" s="611"/>
      <c r="R55" s="279"/>
      <c r="V55" s="314"/>
      <c r="X55" s="52"/>
      <c r="Z55" s="52"/>
      <c r="AB55" s="52"/>
      <c r="AF55" s="52"/>
      <c r="AH55" s="52"/>
      <c r="AK55" s="52"/>
    </row>
    <row r="56" spans="2:37" ht="28.5">
      <c r="B56" s="278"/>
      <c r="C56" s="278"/>
      <c r="D56" s="283" t="s">
        <v>34</v>
      </c>
      <c r="F56" s="283" t="s">
        <v>216</v>
      </c>
      <c r="G56" s="284"/>
      <c r="H56" s="283" t="s">
        <v>352</v>
      </c>
      <c r="I56" s="285"/>
      <c r="J56" s="284"/>
      <c r="K56" s="286"/>
      <c r="L56" s="283" t="s">
        <v>27</v>
      </c>
      <c r="M56" s="284"/>
      <c r="N56" s="283" t="s">
        <v>353</v>
      </c>
      <c r="O56" s="279"/>
      <c r="Q56" s="611"/>
      <c r="R56" s="279"/>
      <c r="W56" s="309" t="s">
        <v>34</v>
      </c>
      <c r="X56" s="312">
        <f>+Procedementos!$J$9</f>
        <v>0</v>
      </c>
      <c r="Y56" s="309" t="s">
        <v>216</v>
      </c>
      <c r="Z56" s="312">
        <f>+Procedementos!$J$11</f>
        <v>0</v>
      </c>
      <c r="AA56" s="309" t="s">
        <v>352</v>
      </c>
      <c r="AB56" s="312">
        <f>+Procedementos!$J$11</f>
        <v>0</v>
      </c>
      <c r="AE56" s="309" t="s">
        <v>27</v>
      </c>
      <c r="AF56" s="312">
        <f>+Procedementos!$J$17</f>
        <v>0</v>
      </c>
      <c r="AG56" s="309" t="s">
        <v>353</v>
      </c>
      <c r="AH56" s="312">
        <f>+Procedementos!$J$19</f>
        <v>0</v>
      </c>
      <c r="AK56" s="52"/>
    </row>
    <row r="57" spans="2:37" ht="15" customHeight="1" thickBot="1">
      <c r="B57" s="278"/>
      <c r="C57" s="287"/>
      <c r="D57" s="288"/>
      <c r="E57" s="289"/>
      <c r="F57" s="289"/>
      <c r="G57" s="289"/>
      <c r="H57" s="289"/>
      <c r="I57" s="290"/>
      <c r="J57" s="291"/>
      <c r="K57" s="287"/>
      <c r="L57" s="288"/>
      <c r="M57" s="288"/>
      <c r="N57" s="288"/>
      <c r="O57" s="292"/>
      <c r="Q57" s="612"/>
      <c r="R57" s="279"/>
      <c r="V57" s="313"/>
      <c r="X57" s="52"/>
      <c r="Z57" s="52"/>
      <c r="AB57" s="52"/>
      <c r="AF57" s="52"/>
      <c r="AK57" s="52"/>
    </row>
    <row r="58" spans="2:37" ht="15" customHeight="1" thickBot="1">
      <c r="B58" s="278"/>
      <c r="D58" s="293"/>
      <c r="E58" s="291"/>
      <c r="F58" s="291"/>
      <c r="G58" s="291"/>
      <c r="H58" s="291"/>
      <c r="I58" s="291"/>
      <c r="J58" s="291"/>
      <c r="R58" s="279"/>
      <c r="V58" s="313"/>
      <c r="X58" s="52"/>
      <c r="Z58" s="52"/>
      <c r="AB58" s="52"/>
      <c r="AF58" s="52"/>
      <c r="AK58" s="52"/>
    </row>
    <row r="59" spans="2:37" ht="15" customHeight="1">
      <c r="B59" s="278"/>
      <c r="C59" s="275"/>
      <c r="D59" s="294"/>
      <c r="E59" s="294"/>
      <c r="F59" s="294"/>
      <c r="G59" s="294"/>
      <c r="H59" s="294"/>
      <c r="I59" s="295"/>
      <c r="J59" s="291"/>
      <c r="K59" s="275"/>
      <c r="L59" s="276"/>
      <c r="M59" s="276"/>
      <c r="N59" s="276"/>
      <c r="O59" s="277"/>
      <c r="Q59" s="610" t="s">
        <v>354</v>
      </c>
      <c r="R59" s="279"/>
      <c r="V59" s="315"/>
      <c r="X59" s="52"/>
      <c r="Z59" s="52"/>
      <c r="AB59" s="52"/>
      <c r="AF59" s="52"/>
      <c r="AJ59" s="309" t="s">
        <v>354</v>
      </c>
      <c r="AK59" s="311">
        <f>+Procedementos!$J$21</f>
        <v>0</v>
      </c>
    </row>
    <row r="60" spans="2:37" ht="15" customHeight="1">
      <c r="B60" s="278"/>
      <c r="C60" s="280"/>
      <c r="D60" s="615" t="s">
        <v>355</v>
      </c>
      <c r="E60" s="615"/>
      <c r="F60" s="615"/>
      <c r="G60" s="615"/>
      <c r="H60" s="615"/>
      <c r="I60" s="296"/>
      <c r="J60" s="291"/>
      <c r="K60" s="278"/>
      <c r="L60" s="615" t="s">
        <v>356</v>
      </c>
      <c r="M60" s="615"/>
      <c r="N60" s="615"/>
      <c r="O60" s="279"/>
      <c r="Q60" s="611"/>
      <c r="R60" s="279"/>
      <c r="W60" s="309" t="s">
        <v>355</v>
      </c>
      <c r="X60" s="312">
        <f>+AVERAGE(Procedementos!$J$22,Procedementos!$J$29,Procedementos!$J$42)</f>
        <v>0</v>
      </c>
      <c r="Z60" s="52"/>
      <c r="AB60" s="52"/>
      <c r="AE60" s="309" t="s">
        <v>356</v>
      </c>
      <c r="AF60" s="312">
        <f>+Procedementos!$J$45</f>
        <v>0</v>
      </c>
      <c r="AK60" s="52"/>
    </row>
    <row r="61" spans="2:37" ht="15" customHeight="1">
      <c r="B61" s="278"/>
      <c r="C61" s="278"/>
      <c r="D61" s="291"/>
      <c r="E61" s="291"/>
      <c r="F61" s="291"/>
      <c r="G61" s="291"/>
      <c r="H61" s="291"/>
      <c r="I61" s="296"/>
      <c r="J61" s="291"/>
      <c r="K61" s="278"/>
      <c r="O61" s="279"/>
      <c r="Q61" s="611"/>
      <c r="R61" s="279"/>
      <c r="V61" s="314"/>
      <c r="X61" s="52"/>
      <c r="Z61" s="52"/>
      <c r="AB61" s="52"/>
      <c r="AF61" s="52"/>
      <c r="AK61" s="52"/>
    </row>
    <row r="62" spans="2:37" ht="15" customHeight="1">
      <c r="B62" s="278"/>
      <c r="C62" s="280"/>
      <c r="D62" s="283" t="s">
        <v>28</v>
      </c>
      <c r="F62" s="283" t="s">
        <v>11</v>
      </c>
      <c r="G62" s="291"/>
      <c r="H62" s="283" t="s">
        <v>24</v>
      </c>
      <c r="I62" s="297"/>
      <c r="J62" s="291"/>
      <c r="K62" s="278"/>
      <c r="L62" s="283" t="s">
        <v>357</v>
      </c>
      <c r="O62" s="279"/>
      <c r="Q62" s="611"/>
      <c r="R62" s="279"/>
      <c r="W62" s="309" t="s">
        <v>28</v>
      </c>
      <c r="X62" s="312">
        <f>+Procedementos!$J$23</f>
        <v>0</v>
      </c>
      <c r="Y62" s="309" t="s">
        <v>11</v>
      </c>
      <c r="Z62" s="312">
        <f>+Procedementos!$J$30</f>
        <v>0</v>
      </c>
      <c r="AA62" s="309" t="s">
        <v>24</v>
      </c>
      <c r="AB62" s="312">
        <f>+Procedementos!$J$37</f>
        <v>0</v>
      </c>
      <c r="AE62" s="309" t="s">
        <v>357</v>
      </c>
      <c r="AF62" s="312">
        <f>+Procedementos!$J$46</f>
        <v>0</v>
      </c>
      <c r="AK62" s="52"/>
    </row>
    <row r="63" spans="2:37" ht="15.75" customHeight="1" thickBot="1">
      <c r="B63" s="278"/>
      <c r="C63" s="278"/>
      <c r="D63" s="293"/>
      <c r="E63" s="293"/>
      <c r="F63" s="293"/>
      <c r="G63" s="291"/>
      <c r="H63" s="293"/>
      <c r="I63" s="296"/>
      <c r="J63" s="291"/>
      <c r="K63" s="287"/>
      <c r="L63" s="288"/>
      <c r="M63" s="288"/>
      <c r="N63" s="288"/>
      <c r="O63" s="292"/>
      <c r="Q63" s="611"/>
      <c r="R63" s="279"/>
      <c r="V63" s="314"/>
      <c r="X63" s="52"/>
      <c r="Z63" s="52"/>
      <c r="AB63" s="52"/>
      <c r="AF63" s="52"/>
      <c r="AK63" s="52"/>
    </row>
    <row r="64" spans="2:37" ht="28.5">
      <c r="B64" s="278"/>
      <c r="C64" s="278"/>
      <c r="D64" s="283" t="s">
        <v>29</v>
      </c>
      <c r="F64" s="283" t="s">
        <v>31</v>
      </c>
      <c r="H64" s="283" t="s">
        <v>4</v>
      </c>
      <c r="I64" s="296"/>
      <c r="J64" s="291"/>
      <c r="Q64" s="611"/>
      <c r="R64" s="279"/>
      <c r="W64" s="309" t="s">
        <v>29</v>
      </c>
      <c r="X64" s="312">
        <f>+Procedementos!$J$25</f>
        <v>0</v>
      </c>
      <c r="Y64" s="309" t="s">
        <v>31</v>
      </c>
      <c r="Z64" s="312">
        <f>+Procedementos!$J$32</f>
        <v>0</v>
      </c>
      <c r="AA64" s="309" t="s">
        <v>4</v>
      </c>
      <c r="AB64" s="312">
        <f>+Procedementos!$J$40</f>
        <v>0</v>
      </c>
      <c r="AF64" s="52"/>
      <c r="AK64" s="52"/>
    </row>
    <row r="65" spans="2:37" ht="18.75" customHeight="1">
      <c r="B65" s="278"/>
      <c r="C65" s="278"/>
      <c r="D65" s="293"/>
      <c r="E65" s="293"/>
      <c r="F65" s="293"/>
      <c r="G65" s="291"/>
      <c r="H65" s="291"/>
      <c r="I65" s="296"/>
      <c r="J65" s="291"/>
      <c r="Q65" s="611"/>
      <c r="R65" s="279"/>
      <c r="V65" s="315"/>
      <c r="X65" s="52"/>
      <c r="Z65" s="52"/>
      <c r="AB65" s="52"/>
      <c r="AF65" s="52"/>
      <c r="AK65" s="52"/>
    </row>
    <row r="66" spans="2:37" ht="28.5">
      <c r="B66" s="278"/>
      <c r="C66" s="278"/>
      <c r="D66" s="283" t="s">
        <v>30</v>
      </c>
      <c r="E66" s="293"/>
      <c r="F66" s="283" t="s">
        <v>23</v>
      </c>
      <c r="G66" s="291"/>
      <c r="H66" s="283" t="s">
        <v>181</v>
      </c>
      <c r="I66" s="296"/>
      <c r="J66" s="291"/>
      <c r="Q66" s="611"/>
      <c r="R66" s="279"/>
      <c r="V66" s="309"/>
      <c r="W66" s="309" t="s">
        <v>30</v>
      </c>
      <c r="X66" s="312" t="str">
        <f>+Procedementos!$J$27</f>
        <v>-----</v>
      </c>
      <c r="Y66" s="309" t="s">
        <v>23</v>
      </c>
      <c r="Z66" s="312">
        <f>+Procedementos!$J$34</f>
        <v>0</v>
      </c>
      <c r="AA66" s="309" t="s">
        <v>181</v>
      </c>
      <c r="AB66" s="312">
        <f>+Procedementos!$J$43</f>
        <v>0</v>
      </c>
      <c r="AF66" s="52"/>
      <c r="AK66" s="52"/>
    </row>
    <row r="67" spans="2:37" ht="15.75" customHeight="1" thickBot="1">
      <c r="B67" s="278"/>
      <c r="C67" s="287"/>
      <c r="D67" s="298"/>
      <c r="E67" s="298"/>
      <c r="F67" s="298"/>
      <c r="G67" s="289"/>
      <c r="H67" s="289"/>
      <c r="I67" s="290"/>
      <c r="J67" s="291"/>
      <c r="Q67" s="612"/>
      <c r="R67" s="279"/>
      <c r="V67" s="314"/>
      <c r="X67" s="52"/>
      <c r="AB67" s="52"/>
      <c r="AF67" s="52"/>
      <c r="AK67" s="52"/>
    </row>
    <row r="68" spans="2:37" ht="14.65" thickBot="1">
      <c r="B68" s="278"/>
      <c r="E68" s="293"/>
      <c r="G68" s="291"/>
      <c r="H68" s="291"/>
      <c r="I68" s="291"/>
      <c r="J68" s="291"/>
      <c r="R68" s="279"/>
      <c r="X68" s="52"/>
      <c r="AB68" s="52"/>
      <c r="AF68" s="52"/>
      <c r="AK68" s="52"/>
    </row>
    <row r="69" spans="2:37" ht="18.75" customHeight="1">
      <c r="B69" s="278"/>
      <c r="C69" s="275"/>
      <c r="D69" s="299"/>
      <c r="E69" s="300"/>
      <c r="G69" s="301"/>
      <c r="H69" s="294"/>
      <c r="I69" s="295"/>
      <c r="J69" s="291"/>
      <c r="K69" s="275"/>
      <c r="L69" s="276"/>
      <c r="M69" s="277"/>
      <c r="Q69" s="604" t="s">
        <v>358</v>
      </c>
      <c r="R69" s="279"/>
      <c r="V69" s="315"/>
      <c r="X69" s="52"/>
      <c r="AB69" s="52"/>
      <c r="AF69" s="52"/>
      <c r="AJ69" s="309" t="s">
        <v>358</v>
      </c>
      <c r="AK69" s="311">
        <f>+Procedementos!$J$49</f>
        <v>0</v>
      </c>
    </row>
    <row r="70" spans="2:37" ht="36.75">
      <c r="B70" s="282"/>
      <c r="C70" s="282"/>
      <c r="D70" s="302" t="s">
        <v>359</v>
      </c>
      <c r="E70" s="297"/>
      <c r="F70" s="274"/>
      <c r="G70" s="303"/>
      <c r="H70" s="302" t="s">
        <v>360</v>
      </c>
      <c r="I70" s="304"/>
      <c r="J70" s="274"/>
      <c r="K70" s="305"/>
      <c r="L70" s="306" t="s">
        <v>361</v>
      </c>
      <c r="M70" s="281"/>
      <c r="N70" s="274"/>
      <c r="O70" s="274"/>
      <c r="P70" s="274"/>
      <c r="Q70" s="605"/>
      <c r="R70" s="279"/>
      <c r="W70" s="309" t="s">
        <v>359</v>
      </c>
      <c r="X70" s="312">
        <f>+Procedementos!$J$50</f>
        <v>0</v>
      </c>
      <c r="AA70" s="309" t="s">
        <v>360</v>
      </c>
      <c r="AB70" s="312">
        <f>+Procedementos!$J$58</f>
        <v>0</v>
      </c>
      <c r="AE70" s="309" t="s">
        <v>361</v>
      </c>
      <c r="AF70" s="312">
        <f>+Procedementos!$J$62</f>
        <v>0</v>
      </c>
    </row>
    <row r="71" spans="2:37" ht="15" customHeight="1">
      <c r="B71" s="278"/>
      <c r="C71" s="278"/>
      <c r="E71" s="279"/>
      <c r="F71" s="293"/>
      <c r="G71" s="303"/>
      <c r="H71" s="291"/>
      <c r="I71" s="296"/>
      <c r="K71" s="278"/>
      <c r="M71" s="279"/>
      <c r="Q71" s="605"/>
      <c r="R71" s="279"/>
      <c r="V71" s="314"/>
      <c r="X71" s="52"/>
      <c r="AB71" s="52"/>
      <c r="AF71" s="52"/>
    </row>
    <row r="72" spans="2:37" ht="28.5">
      <c r="B72" s="278"/>
      <c r="C72" s="278"/>
      <c r="D72" s="283" t="s">
        <v>9</v>
      </c>
      <c r="E72" s="279"/>
      <c r="G72" s="303"/>
      <c r="H72" s="283" t="s">
        <v>159</v>
      </c>
      <c r="I72" s="296"/>
      <c r="K72" s="278"/>
      <c r="L72" s="283" t="s">
        <v>22</v>
      </c>
      <c r="M72" s="279"/>
      <c r="Q72" s="605"/>
      <c r="R72" s="279"/>
      <c r="W72" s="309" t="s">
        <v>9</v>
      </c>
      <c r="X72" s="312">
        <f>+Procedementos!$J51</f>
        <v>0</v>
      </c>
      <c r="AA72" s="309" t="s">
        <v>159</v>
      </c>
      <c r="AB72" s="312">
        <f>+Procedementos!$J$59</f>
        <v>0</v>
      </c>
      <c r="AE72" s="309" t="s">
        <v>22</v>
      </c>
      <c r="AF72" s="312">
        <f>+Procedementos!$J$63</f>
        <v>0</v>
      </c>
    </row>
    <row r="73" spans="2:37" ht="15" customHeight="1">
      <c r="B73" s="278"/>
      <c r="C73" s="278"/>
      <c r="E73" s="297"/>
      <c r="F73" s="293"/>
      <c r="G73" s="303"/>
      <c r="I73" s="296"/>
      <c r="J73" s="291"/>
      <c r="K73" s="278"/>
      <c r="M73" s="279"/>
      <c r="Q73" s="605"/>
      <c r="R73" s="279"/>
      <c r="X73" s="52"/>
    </row>
    <row r="74" spans="2:37" ht="15.75" customHeight="1">
      <c r="B74" s="278"/>
      <c r="C74" s="278"/>
      <c r="D74" s="283" t="s">
        <v>7</v>
      </c>
      <c r="E74" s="297"/>
      <c r="F74" s="293"/>
      <c r="G74" s="303"/>
      <c r="H74" s="291"/>
      <c r="I74" s="296"/>
      <c r="J74" s="291"/>
      <c r="K74" s="278"/>
      <c r="M74" s="279"/>
      <c r="Q74" s="605"/>
      <c r="R74" s="279"/>
      <c r="W74" s="309" t="s">
        <v>7</v>
      </c>
      <c r="X74" s="312">
        <f>+Procedementos!$J$53</f>
        <v>0</v>
      </c>
    </row>
    <row r="75" spans="2:37" ht="15.75" customHeight="1" thickBot="1">
      <c r="B75" s="278"/>
      <c r="C75" s="287"/>
      <c r="D75" s="298"/>
      <c r="E75" s="308"/>
      <c r="F75" s="293"/>
      <c r="G75" s="307"/>
      <c r="H75" s="289"/>
      <c r="I75" s="290"/>
      <c r="J75" s="291"/>
      <c r="K75" s="287"/>
      <c r="L75" s="288"/>
      <c r="M75" s="292"/>
      <c r="Q75" s="606"/>
      <c r="R75" s="279"/>
      <c r="X75" s="52"/>
    </row>
    <row r="76" spans="2:37" ht="14.65" thickBot="1">
      <c r="B76" s="287"/>
      <c r="C76" s="288"/>
      <c r="D76" s="289"/>
      <c r="E76" s="289"/>
      <c r="F76" s="289"/>
      <c r="G76" s="289"/>
      <c r="H76" s="289"/>
      <c r="I76" s="289"/>
      <c r="J76" s="289"/>
      <c r="K76" s="288"/>
      <c r="L76" s="288"/>
      <c r="M76" s="288"/>
      <c r="N76" s="288"/>
      <c r="O76" s="288"/>
      <c r="P76" s="288"/>
      <c r="Q76" s="288"/>
      <c r="R76" s="292"/>
      <c r="X76" s="52"/>
    </row>
    <row r="77" spans="2:37" ht="14.65" thickBot="1">
      <c r="X77" s="52"/>
    </row>
    <row r="78" spans="2:37" ht="14.65" thickBot="1">
      <c r="B78" s="317"/>
      <c r="C78" s="318"/>
      <c r="D78" s="318"/>
      <c r="E78" s="318"/>
      <c r="F78" s="318"/>
      <c r="G78" s="318"/>
      <c r="H78" s="318"/>
      <c r="I78" s="318"/>
      <c r="J78" s="318"/>
      <c r="K78" s="318"/>
      <c r="L78" s="318"/>
      <c r="M78" s="318"/>
      <c r="N78" s="318"/>
      <c r="O78" s="318"/>
      <c r="P78" s="318"/>
      <c r="Q78" s="318"/>
      <c r="R78" s="319"/>
      <c r="X78" s="52"/>
    </row>
    <row r="79" spans="2:37" ht="18.399999999999999" thickBot="1">
      <c r="B79" s="320"/>
      <c r="C79"/>
      <c r="D79" s="321" t="s">
        <v>403</v>
      </c>
      <c r="E79" s="322"/>
      <c r="F79" s="323" t="s">
        <v>404</v>
      </c>
      <c r="G79" s="322"/>
      <c r="H79" s="324" t="s">
        <v>405</v>
      </c>
      <c r="I79" s="322"/>
      <c r="J79" s="322"/>
      <c r="K79" s="325"/>
      <c r="L79" s="326" t="s">
        <v>406</v>
      </c>
      <c r="M79" s="325"/>
      <c r="N79" s="327" t="s">
        <v>407</v>
      </c>
      <c r="O79"/>
      <c r="P79"/>
      <c r="Q79" s="328" t="s">
        <v>408</v>
      </c>
      <c r="R79" s="329"/>
      <c r="X79" s="52"/>
    </row>
    <row r="80" spans="2:37" ht="14.65" thickBot="1">
      <c r="B80" s="330"/>
      <c r="C80" s="331"/>
      <c r="D80" s="332"/>
      <c r="E80" s="332"/>
      <c r="F80" s="332"/>
      <c r="G80" s="332"/>
      <c r="H80" s="332"/>
      <c r="I80" s="332"/>
      <c r="J80" s="332"/>
      <c r="K80" s="331"/>
      <c r="L80" s="331"/>
      <c r="M80" s="331"/>
      <c r="N80" s="331"/>
      <c r="O80" s="331"/>
      <c r="P80" s="331"/>
      <c r="Q80" s="331"/>
      <c r="R80" s="333"/>
      <c r="X80" s="52"/>
    </row>
    <row r="81" spans="24:24">
      <c r="X81" s="52"/>
    </row>
    <row r="82" spans="24:24">
      <c r="X82" s="52"/>
    </row>
    <row r="83" spans="24:24">
      <c r="X83" s="52"/>
    </row>
    <row r="84" spans="24:24">
      <c r="X84" s="52"/>
    </row>
    <row r="85" spans="24:24">
      <c r="X85" s="52"/>
    </row>
    <row r="86" spans="24:24">
      <c r="X86" s="52"/>
    </row>
    <row r="87" spans="24:24">
      <c r="X87" s="52"/>
    </row>
    <row r="88" spans="24:24">
      <c r="X88" s="52"/>
    </row>
    <row r="89" spans="24:24">
      <c r="X89" s="52"/>
    </row>
    <row r="90" spans="24:24">
      <c r="X90" s="52"/>
    </row>
    <row r="91" spans="24:24">
      <c r="X91" s="52"/>
    </row>
    <row r="92" spans="24:24">
      <c r="X92" s="52"/>
    </row>
    <row r="93" spans="24:24">
      <c r="X93" s="52"/>
    </row>
    <row r="94" spans="24:24">
      <c r="X94" s="52"/>
    </row>
    <row r="95" spans="24:24">
      <c r="X95" s="52"/>
    </row>
    <row r="96" spans="24:24">
      <c r="X96" s="52"/>
    </row>
    <row r="97" spans="2:42">
      <c r="X97" s="52"/>
    </row>
    <row r="98" spans="2:42" ht="56.25" customHeight="1">
      <c r="X98" s="52"/>
    </row>
    <row r="99" spans="2:42" ht="14.65" thickBot="1"/>
    <row r="100" spans="2:42" customFormat="1" ht="5.25" customHeight="1">
      <c r="B100" s="317"/>
      <c r="C100" s="318"/>
      <c r="D100" s="318"/>
      <c r="E100" s="318"/>
      <c r="F100" s="318"/>
      <c r="G100" s="318"/>
      <c r="H100" s="318"/>
      <c r="I100" s="318"/>
      <c r="J100" s="318"/>
      <c r="K100" s="318"/>
      <c r="L100" s="318"/>
      <c r="M100" s="318"/>
      <c r="N100" s="318"/>
      <c r="O100" s="318"/>
      <c r="P100" s="318"/>
      <c r="Q100" s="318"/>
      <c r="R100" s="319"/>
      <c r="T100" s="310"/>
      <c r="U100" s="310"/>
      <c r="V100" s="309"/>
      <c r="W100" s="310"/>
      <c r="X100" s="316"/>
      <c r="Y100" s="372"/>
      <c r="Z100" s="309"/>
      <c r="AA100" s="309"/>
      <c r="AB100" s="309"/>
      <c r="AC100" s="309"/>
      <c r="AD100" s="309"/>
      <c r="AE100" s="309"/>
      <c r="AF100" s="309"/>
      <c r="AG100" s="309"/>
      <c r="AH100" s="309"/>
      <c r="AI100" s="309"/>
      <c r="AJ100" s="309"/>
      <c r="AK100" s="309"/>
      <c r="AL100" s="309"/>
      <c r="AM100" s="310"/>
      <c r="AN100" s="310"/>
      <c r="AO100" s="310"/>
      <c r="AP100" s="373"/>
    </row>
    <row r="101" spans="2:42" customFormat="1" ht="22.5">
      <c r="B101" s="320"/>
      <c r="C101" s="597" t="str">
        <f>+CONCATENATE("MAPA DE PROCESOS DO CENTRO ",Centro!M4)</f>
        <v>MAPA DE PROCESOS DO CENTRO Curso X+2</v>
      </c>
      <c r="D101" s="597"/>
      <c r="E101" s="597"/>
      <c r="F101" s="597"/>
      <c r="G101" s="597"/>
      <c r="H101" s="597"/>
      <c r="I101" s="597"/>
      <c r="J101" s="597"/>
      <c r="K101" s="597"/>
      <c r="L101" s="597"/>
      <c r="M101" s="597"/>
      <c r="N101" s="597"/>
      <c r="O101" s="597"/>
      <c r="P101" s="597"/>
      <c r="Q101" s="597"/>
      <c r="R101" s="329"/>
      <c r="T101" s="310"/>
      <c r="U101" s="310"/>
      <c r="V101" s="309"/>
      <c r="W101" s="309" t="s">
        <v>161</v>
      </c>
      <c r="X101" s="316">
        <f>+Procedementos!$L$6</f>
        <v>0</v>
      </c>
      <c r="Y101" s="309"/>
      <c r="Z101" s="309"/>
      <c r="AA101" s="309"/>
      <c r="AB101" s="309"/>
      <c r="AC101" s="309"/>
      <c r="AD101" s="309"/>
      <c r="AE101" s="309"/>
      <c r="AF101" s="309"/>
      <c r="AG101" s="309"/>
      <c r="AH101" s="309"/>
      <c r="AI101" s="309"/>
      <c r="AJ101" s="309"/>
      <c r="AK101" s="309"/>
      <c r="AL101" s="309"/>
      <c r="AM101" s="310"/>
      <c r="AN101" s="310"/>
      <c r="AO101" s="310"/>
      <c r="AP101" s="373"/>
    </row>
    <row r="102" spans="2:42" customFormat="1" ht="9" customHeight="1" thickBot="1">
      <c r="B102" s="320"/>
      <c r="R102" s="329"/>
      <c r="T102" s="310"/>
      <c r="U102" s="310"/>
      <c r="V102" s="309"/>
      <c r="W102" s="310"/>
      <c r="X102" s="316"/>
      <c r="Y102" s="309"/>
      <c r="Z102" s="309"/>
      <c r="AA102" s="309"/>
      <c r="AB102" s="309"/>
      <c r="AC102" s="309"/>
      <c r="AD102" s="309"/>
      <c r="AE102" s="309"/>
      <c r="AF102" s="309"/>
      <c r="AG102" s="309"/>
      <c r="AH102" s="309"/>
      <c r="AI102" s="309"/>
      <c r="AJ102" s="309"/>
      <c r="AK102" s="309"/>
      <c r="AL102" s="309"/>
      <c r="AM102" s="310"/>
      <c r="AN102" s="310"/>
      <c r="AO102" s="310"/>
      <c r="AP102" s="373"/>
    </row>
    <row r="103" spans="2:42" customFormat="1" ht="6" customHeight="1">
      <c r="B103" s="320"/>
      <c r="C103" s="317"/>
      <c r="D103" s="318"/>
      <c r="E103" s="318"/>
      <c r="F103" s="318"/>
      <c r="G103" s="318"/>
      <c r="H103" s="319"/>
      <c r="K103" s="317"/>
      <c r="L103" s="318"/>
      <c r="M103" s="318"/>
      <c r="N103" s="318"/>
      <c r="O103" s="319"/>
      <c r="Q103" s="598" t="s">
        <v>349</v>
      </c>
      <c r="R103" s="329"/>
      <c r="T103" s="310"/>
      <c r="U103" s="310"/>
      <c r="V103" s="52"/>
      <c r="W103" s="310"/>
      <c r="X103" s="316"/>
      <c r="Y103" s="309"/>
      <c r="Z103" s="309"/>
      <c r="AA103" s="309"/>
      <c r="AB103" s="309"/>
      <c r="AC103" s="309"/>
      <c r="AD103" s="309"/>
      <c r="AE103" s="309"/>
      <c r="AF103" s="309"/>
      <c r="AG103" s="309"/>
      <c r="AH103" s="309"/>
      <c r="AI103" s="309"/>
      <c r="AJ103" s="309" t="s">
        <v>349</v>
      </c>
      <c r="AK103" s="372">
        <f>+Procedementos!$L$7</f>
        <v>0</v>
      </c>
      <c r="AL103" s="309"/>
      <c r="AM103" s="310"/>
      <c r="AN103" s="310"/>
      <c r="AO103" s="310"/>
      <c r="AP103" s="373"/>
    </row>
    <row r="104" spans="2:42" customFormat="1" ht="42" customHeight="1">
      <c r="B104" s="320"/>
      <c r="C104" s="374"/>
      <c r="D104" s="599" t="s">
        <v>350</v>
      </c>
      <c r="E104" s="599"/>
      <c r="F104" s="599"/>
      <c r="G104" s="599"/>
      <c r="H104" s="600"/>
      <c r="I104" s="2"/>
      <c r="J104" s="2"/>
      <c r="K104" s="375"/>
      <c r="L104" s="596" t="s">
        <v>351</v>
      </c>
      <c r="M104" s="596"/>
      <c r="N104" s="596"/>
      <c r="O104" s="329"/>
      <c r="Q104" s="598"/>
      <c r="R104" s="329"/>
      <c r="T104" s="310"/>
      <c r="U104" s="310"/>
      <c r="V104" s="313"/>
      <c r="W104" s="310" t="s">
        <v>350</v>
      </c>
      <c r="X104" s="316">
        <f>+Procedementos!$L$7</f>
        <v>0</v>
      </c>
      <c r="Y104" s="309"/>
      <c r="Z104" s="309"/>
      <c r="AA104" s="309"/>
      <c r="AB104" s="309"/>
      <c r="AC104" s="309"/>
      <c r="AD104" s="309"/>
      <c r="AE104" s="309" t="s">
        <v>351</v>
      </c>
      <c r="AF104" s="372">
        <f>+Procedementos!$L$16</f>
        <v>0</v>
      </c>
      <c r="AG104" s="309"/>
      <c r="AH104" s="309"/>
      <c r="AI104" s="309"/>
      <c r="AJ104" s="309"/>
      <c r="AK104" s="309"/>
      <c r="AL104" s="309"/>
      <c r="AM104" s="310"/>
      <c r="AN104" s="310"/>
      <c r="AO104" s="310"/>
      <c r="AP104" s="373"/>
    </row>
    <row r="105" spans="2:42" customFormat="1" ht="7.5" customHeight="1">
      <c r="B105" s="320"/>
      <c r="C105" s="320"/>
      <c r="H105" s="329"/>
      <c r="K105" s="320"/>
      <c r="O105" s="329"/>
      <c r="Q105" s="598"/>
      <c r="R105" s="329"/>
      <c r="T105" s="310"/>
      <c r="U105" s="310"/>
      <c r="V105" s="314"/>
      <c r="W105" s="310"/>
      <c r="X105" s="316"/>
      <c r="Y105" s="309"/>
      <c r="Z105" s="309"/>
      <c r="AA105" s="309"/>
      <c r="AB105" s="309"/>
      <c r="AC105" s="309"/>
      <c r="AD105" s="309"/>
      <c r="AE105" s="309"/>
      <c r="AF105" s="309"/>
      <c r="AG105" s="309"/>
      <c r="AH105" s="309"/>
      <c r="AI105" s="309"/>
      <c r="AJ105" s="309"/>
      <c r="AK105" s="309"/>
      <c r="AL105" s="309"/>
      <c r="AM105" s="310"/>
      <c r="AN105" s="310"/>
      <c r="AO105" s="310"/>
      <c r="AP105" s="373"/>
    </row>
    <row r="106" spans="2:42" customFormat="1" ht="28.5">
      <c r="B106" s="320"/>
      <c r="C106" s="320"/>
      <c r="D106" s="376" t="s">
        <v>34</v>
      </c>
      <c r="F106" s="376" t="s">
        <v>216</v>
      </c>
      <c r="G106" s="343"/>
      <c r="H106" s="377" t="s">
        <v>352</v>
      </c>
      <c r="I106" s="378"/>
      <c r="J106" s="343"/>
      <c r="K106" s="379"/>
      <c r="L106" s="376" t="s">
        <v>27</v>
      </c>
      <c r="M106" s="343"/>
      <c r="N106" s="376" t="s">
        <v>353</v>
      </c>
      <c r="O106" s="329"/>
      <c r="Q106" s="598"/>
      <c r="R106" s="329"/>
      <c r="T106" s="310"/>
      <c r="U106" s="310"/>
      <c r="V106" s="52"/>
      <c r="W106" s="310" t="s">
        <v>34</v>
      </c>
      <c r="X106" s="316">
        <f>+Procedementos!$L$9</f>
        <v>0</v>
      </c>
      <c r="Y106" s="309" t="s">
        <v>216</v>
      </c>
      <c r="Z106" s="372">
        <f>+Procedementos!$L$11</f>
        <v>0</v>
      </c>
      <c r="AA106" s="309" t="s">
        <v>352</v>
      </c>
      <c r="AB106" s="372">
        <f>+Procedementos!$L$11</f>
        <v>0</v>
      </c>
      <c r="AC106" s="309"/>
      <c r="AD106" s="309"/>
      <c r="AE106" s="309" t="s">
        <v>27</v>
      </c>
      <c r="AF106" s="372">
        <f>+Procedementos!$L$17</f>
        <v>0</v>
      </c>
      <c r="AG106" s="309" t="s">
        <v>353</v>
      </c>
      <c r="AH106" s="372">
        <f>+Procedementos!$L$19</f>
        <v>0</v>
      </c>
      <c r="AI106" s="309"/>
      <c r="AJ106" s="309"/>
      <c r="AK106" s="309"/>
      <c r="AL106" s="309"/>
      <c r="AM106" s="310"/>
      <c r="AN106" s="310"/>
      <c r="AO106" s="310"/>
      <c r="AP106" s="373"/>
    </row>
    <row r="107" spans="2:42" customFormat="1" ht="4.5" customHeight="1" thickBot="1">
      <c r="B107" s="320"/>
      <c r="C107" s="330"/>
      <c r="D107" s="331"/>
      <c r="E107" s="332"/>
      <c r="F107" s="332"/>
      <c r="G107" s="332"/>
      <c r="H107" s="380"/>
      <c r="I107" s="355"/>
      <c r="J107" s="355"/>
      <c r="K107" s="330"/>
      <c r="L107" s="331"/>
      <c r="M107" s="331"/>
      <c r="N107" s="331"/>
      <c r="O107" s="333"/>
      <c r="Q107" s="598"/>
      <c r="R107" s="329"/>
      <c r="T107" s="310"/>
      <c r="U107" s="310"/>
      <c r="V107" s="313"/>
      <c r="W107" s="310"/>
      <c r="X107" s="316"/>
      <c r="Y107" s="309"/>
      <c r="Z107" s="309"/>
      <c r="AA107" s="309"/>
      <c r="AB107" s="309"/>
      <c r="AC107" s="309"/>
      <c r="AD107" s="309"/>
      <c r="AE107" s="309"/>
      <c r="AF107" s="309"/>
      <c r="AG107" s="309"/>
      <c r="AH107" s="309"/>
      <c r="AI107" s="309"/>
      <c r="AJ107" s="309"/>
      <c r="AK107" s="309"/>
      <c r="AL107" s="309"/>
      <c r="AM107" s="310"/>
      <c r="AN107" s="310"/>
      <c r="AO107" s="310"/>
      <c r="AP107" s="373"/>
    </row>
    <row r="108" spans="2:42" customFormat="1" ht="5.25" customHeight="1" thickBot="1">
      <c r="B108" s="320"/>
      <c r="D108" s="193"/>
      <c r="E108" s="355"/>
      <c r="F108" s="355"/>
      <c r="G108" s="355"/>
      <c r="H108" s="355"/>
      <c r="I108" s="355"/>
      <c r="J108" s="355"/>
      <c r="R108" s="329"/>
      <c r="T108" s="310"/>
      <c r="U108" s="310"/>
      <c r="V108" s="313"/>
      <c r="W108" s="310"/>
      <c r="X108" s="316"/>
      <c r="Y108" s="309"/>
      <c r="Z108" s="309"/>
      <c r="AA108" s="309"/>
      <c r="AB108" s="309"/>
      <c r="AC108" s="309"/>
      <c r="AD108" s="309"/>
      <c r="AE108" s="309"/>
      <c r="AF108" s="309"/>
      <c r="AG108" s="309"/>
      <c r="AH108" s="309"/>
      <c r="AI108" s="309"/>
      <c r="AJ108" s="309"/>
      <c r="AK108" s="309"/>
      <c r="AL108" s="309"/>
      <c r="AM108" s="310"/>
      <c r="AN108" s="310"/>
      <c r="AO108" s="310"/>
      <c r="AP108" s="373"/>
    </row>
    <row r="109" spans="2:42" customFormat="1" ht="5.25" customHeight="1">
      <c r="B109" s="320"/>
      <c r="C109" s="317"/>
      <c r="D109" s="381"/>
      <c r="E109" s="381"/>
      <c r="F109" s="381"/>
      <c r="G109" s="381"/>
      <c r="H109" s="382"/>
      <c r="I109" s="355"/>
      <c r="J109" s="355"/>
      <c r="K109" s="317"/>
      <c r="L109" s="318"/>
      <c r="M109" s="318"/>
      <c r="N109" s="318"/>
      <c r="O109" s="319"/>
      <c r="Q109" s="598" t="s">
        <v>354</v>
      </c>
      <c r="R109" s="329"/>
      <c r="T109" s="310"/>
      <c r="U109" s="310"/>
      <c r="V109" s="315"/>
      <c r="W109" s="310"/>
      <c r="X109" s="316"/>
      <c r="Y109" s="309"/>
      <c r="Z109" s="309"/>
      <c r="AA109" s="309"/>
      <c r="AB109" s="309"/>
      <c r="AC109" s="309"/>
      <c r="AD109" s="309"/>
      <c r="AE109" s="309"/>
      <c r="AF109" s="309"/>
      <c r="AG109" s="309"/>
      <c r="AH109" s="309"/>
      <c r="AI109" s="309"/>
      <c r="AJ109" s="309" t="s">
        <v>354</v>
      </c>
      <c r="AK109" s="372">
        <f>+Procedementos!$L$21</f>
        <v>0</v>
      </c>
      <c r="AL109" s="309"/>
      <c r="AM109" s="310"/>
      <c r="AN109" s="310"/>
      <c r="AO109" s="310"/>
      <c r="AP109" s="373"/>
    </row>
    <row r="110" spans="2:42" customFormat="1" ht="23.25">
      <c r="B110" s="320"/>
      <c r="C110" s="374"/>
      <c r="D110" s="601" t="s">
        <v>355</v>
      </c>
      <c r="E110" s="601"/>
      <c r="F110" s="601"/>
      <c r="G110" s="601"/>
      <c r="H110" s="602"/>
      <c r="I110" s="355"/>
      <c r="J110" s="355"/>
      <c r="K110" s="320"/>
      <c r="L110" s="601" t="s">
        <v>356</v>
      </c>
      <c r="M110" s="601"/>
      <c r="N110" s="601"/>
      <c r="O110" s="329"/>
      <c r="Q110" s="598"/>
      <c r="R110" s="329"/>
      <c r="T110" s="310"/>
      <c r="U110" s="310"/>
      <c r="V110" s="52"/>
      <c r="W110" s="310" t="s">
        <v>355</v>
      </c>
      <c r="X110" s="316">
        <f>+AVERAGE(Procedementos!$L$22,Procedementos!$L$29,Procedementos!$L$42)</f>
        <v>0</v>
      </c>
      <c r="Y110" s="309"/>
      <c r="Z110" s="309"/>
      <c r="AA110" s="309"/>
      <c r="AB110" s="309"/>
      <c r="AC110" s="309"/>
      <c r="AD110" s="309"/>
      <c r="AE110" s="309" t="s">
        <v>356</v>
      </c>
      <c r="AF110" s="372">
        <f>+Procedementos!$L$45</f>
        <v>0</v>
      </c>
      <c r="AG110" s="309"/>
      <c r="AH110" s="309"/>
      <c r="AI110" s="309"/>
      <c r="AJ110" s="309"/>
      <c r="AK110" s="309"/>
      <c r="AL110" s="309"/>
      <c r="AM110" s="310"/>
      <c r="AN110" s="310"/>
      <c r="AO110" s="310"/>
      <c r="AP110" s="373"/>
    </row>
    <row r="111" spans="2:42" customFormat="1" ht="15" customHeight="1">
      <c r="B111" s="320"/>
      <c r="C111" s="320"/>
      <c r="D111" s="355"/>
      <c r="E111" s="355"/>
      <c r="F111" s="355"/>
      <c r="G111" s="355"/>
      <c r="H111" s="383"/>
      <c r="I111" s="355"/>
      <c r="J111" s="355"/>
      <c r="K111" s="320"/>
      <c r="O111" s="329"/>
      <c r="Q111" s="598"/>
      <c r="R111" s="329"/>
      <c r="T111" s="310"/>
      <c r="U111" s="310"/>
      <c r="V111" s="314"/>
      <c r="W111" s="310"/>
      <c r="X111" s="316"/>
      <c r="Y111" s="309"/>
      <c r="Z111" s="309"/>
      <c r="AA111" s="309"/>
      <c r="AB111" s="309"/>
      <c r="AC111" s="309"/>
      <c r="AD111" s="309"/>
      <c r="AE111" s="309"/>
      <c r="AF111" s="309"/>
      <c r="AG111" s="309"/>
      <c r="AH111" s="309"/>
      <c r="AI111" s="309"/>
      <c r="AJ111" s="309"/>
      <c r="AK111" s="309"/>
      <c r="AL111" s="309"/>
      <c r="AM111" s="310"/>
      <c r="AN111" s="310"/>
      <c r="AO111" s="310"/>
      <c r="AP111" s="373"/>
    </row>
    <row r="112" spans="2:42" customFormat="1" ht="15" customHeight="1">
      <c r="B112" s="320"/>
      <c r="C112" s="374"/>
      <c r="D112" s="376" t="s">
        <v>28</v>
      </c>
      <c r="F112" s="376" t="s">
        <v>11</v>
      </c>
      <c r="G112" s="355"/>
      <c r="H112" s="377" t="s">
        <v>24</v>
      </c>
      <c r="I112" s="193"/>
      <c r="J112" s="355"/>
      <c r="K112" s="320"/>
      <c r="L112" s="603" t="s">
        <v>357</v>
      </c>
      <c r="O112" s="329"/>
      <c r="Q112" s="598"/>
      <c r="R112" s="329"/>
      <c r="T112" s="310"/>
      <c r="U112" s="310"/>
      <c r="V112" s="52"/>
      <c r="W112" s="310" t="s">
        <v>28</v>
      </c>
      <c r="X112" s="316">
        <f>+Procedementos!$L$23</f>
        <v>0</v>
      </c>
      <c r="Y112" s="309" t="s">
        <v>11</v>
      </c>
      <c r="Z112" s="372">
        <f>+Procedementos!$L$30</f>
        <v>0</v>
      </c>
      <c r="AA112" s="309" t="s">
        <v>24</v>
      </c>
      <c r="AB112" s="372">
        <f>+Procedementos!$L$37</f>
        <v>0</v>
      </c>
      <c r="AC112" s="309"/>
      <c r="AD112" s="309"/>
      <c r="AE112" s="309" t="s">
        <v>357</v>
      </c>
      <c r="AF112" s="372">
        <f>+Procedementos!$L$46</f>
        <v>0</v>
      </c>
      <c r="AG112" s="309"/>
      <c r="AH112" s="309"/>
      <c r="AI112" s="309"/>
      <c r="AJ112" s="309"/>
      <c r="AK112" s="309"/>
      <c r="AL112" s="309"/>
      <c r="AM112" s="310"/>
      <c r="AN112" s="310"/>
      <c r="AO112" s="310"/>
      <c r="AP112" s="373"/>
    </row>
    <row r="113" spans="2:42" customFormat="1" ht="15.75" customHeight="1">
      <c r="B113" s="320"/>
      <c r="C113" s="320"/>
      <c r="D113" s="193"/>
      <c r="E113" s="193"/>
      <c r="F113" s="193"/>
      <c r="G113" s="355"/>
      <c r="H113" s="384"/>
      <c r="I113" s="355"/>
      <c r="J113" s="355"/>
      <c r="K113" s="320"/>
      <c r="L113" s="603"/>
      <c r="O113" s="329"/>
      <c r="Q113" s="598"/>
      <c r="R113" s="329"/>
      <c r="T113" s="310"/>
      <c r="U113" s="310"/>
      <c r="V113" s="314"/>
      <c r="W113" s="310"/>
      <c r="X113" s="316"/>
      <c r="Y113" s="309"/>
      <c r="Z113" s="309"/>
      <c r="AA113" s="309"/>
      <c r="AB113" s="309"/>
      <c r="AC113" s="309"/>
      <c r="AD113" s="309"/>
      <c r="AE113" s="309"/>
      <c r="AF113" s="309"/>
      <c r="AG113" s="309"/>
      <c r="AH113" s="309"/>
      <c r="AI113" s="309"/>
      <c r="AJ113" s="309"/>
      <c r="AK113" s="309"/>
      <c r="AL113" s="309"/>
      <c r="AM113" s="310"/>
      <c r="AN113" s="310"/>
      <c r="AO113" s="310"/>
      <c r="AP113" s="373"/>
    </row>
    <row r="114" spans="2:42" customFormat="1" ht="28.5">
      <c r="B114" s="320"/>
      <c r="C114" s="320"/>
      <c r="D114" s="376" t="s">
        <v>29</v>
      </c>
      <c r="F114" s="376" t="s">
        <v>31</v>
      </c>
      <c r="H114" s="377" t="s">
        <v>4</v>
      </c>
      <c r="I114" s="355"/>
      <c r="J114" s="355"/>
      <c r="K114" s="320"/>
      <c r="O114" s="329"/>
      <c r="Q114" s="598"/>
      <c r="R114" s="329"/>
      <c r="T114" s="310"/>
      <c r="U114" s="310"/>
      <c r="V114" s="52"/>
      <c r="W114" s="310" t="s">
        <v>29</v>
      </c>
      <c r="X114" s="316">
        <f>+Procedementos!$L$25</f>
        <v>0</v>
      </c>
      <c r="Y114" s="309" t="s">
        <v>31</v>
      </c>
      <c r="Z114" s="372">
        <f>+Procedementos!$L$32</f>
        <v>0</v>
      </c>
      <c r="AA114" s="309" t="s">
        <v>4</v>
      </c>
      <c r="AB114" s="372">
        <f>+Procedementos!$L$40</f>
        <v>0</v>
      </c>
      <c r="AC114" s="309"/>
      <c r="AD114" s="309"/>
      <c r="AE114" s="309"/>
      <c r="AF114" s="309"/>
      <c r="AG114" s="309"/>
      <c r="AH114" s="309"/>
      <c r="AI114" s="309"/>
      <c r="AJ114" s="309"/>
      <c r="AK114" s="309"/>
      <c r="AL114" s="309"/>
      <c r="AM114" s="310"/>
      <c r="AN114" s="310"/>
      <c r="AO114" s="310"/>
      <c r="AP114" s="373"/>
    </row>
    <row r="115" spans="2:42" customFormat="1" ht="16.899999999999999">
      <c r="B115" s="320"/>
      <c r="C115" s="320"/>
      <c r="D115" s="193"/>
      <c r="E115" s="193"/>
      <c r="F115" s="193"/>
      <c r="G115" s="355"/>
      <c r="H115" s="383"/>
      <c r="I115" s="355"/>
      <c r="J115" s="355"/>
      <c r="K115" s="320"/>
      <c r="O115" s="329"/>
      <c r="Q115" s="598"/>
      <c r="R115" s="329"/>
      <c r="T115" s="310"/>
      <c r="U115" s="310"/>
      <c r="V115" s="315"/>
      <c r="W115" s="310"/>
      <c r="X115" s="316"/>
      <c r="Y115" s="309"/>
      <c r="Z115" s="309"/>
      <c r="AA115" s="309"/>
      <c r="AB115" s="309"/>
      <c r="AC115" s="309"/>
      <c r="AD115" s="309"/>
      <c r="AE115" s="309"/>
      <c r="AF115" s="309"/>
      <c r="AG115" s="309"/>
      <c r="AH115" s="309"/>
      <c r="AI115" s="309"/>
      <c r="AJ115" s="309"/>
      <c r="AK115" s="309"/>
      <c r="AL115" s="309"/>
      <c r="AM115" s="310"/>
      <c r="AN115" s="310"/>
      <c r="AO115" s="310"/>
      <c r="AP115" s="373"/>
    </row>
    <row r="116" spans="2:42" customFormat="1" ht="28.5">
      <c r="B116" s="320"/>
      <c r="C116" s="320"/>
      <c r="D116" s="385" t="s">
        <v>30</v>
      </c>
      <c r="E116" s="193"/>
      <c r="F116" s="376" t="s">
        <v>23</v>
      </c>
      <c r="G116" s="355"/>
      <c r="H116" s="377" t="s">
        <v>181</v>
      </c>
      <c r="I116" s="355"/>
      <c r="J116" s="355"/>
      <c r="K116" s="320"/>
      <c r="O116" s="329"/>
      <c r="Q116" s="598"/>
      <c r="R116" s="329"/>
      <c r="T116" s="310"/>
      <c r="U116" s="310"/>
      <c r="V116" s="309"/>
      <c r="W116" s="310" t="s">
        <v>30</v>
      </c>
      <c r="X116" s="316" t="str">
        <f>+Procedementos!$L$27</f>
        <v>-----</v>
      </c>
      <c r="Y116" s="309" t="s">
        <v>23</v>
      </c>
      <c r="Z116" s="372">
        <f>+Procedementos!$L$34</f>
        <v>0</v>
      </c>
      <c r="AA116" s="309" t="s">
        <v>181</v>
      </c>
      <c r="AB116" s="372">
        <f>+Procedementos!$L$43</f>
        <v>0</v>
      </c>
      <c r="AC116" s="309"/>
      <c r="AD116" s="309"/>
      <c r="AE116" s="309"/>
      <c r="AF116" s="309"/>
      <c r="AG116" s="309"/>
      <c r="AH116" s="309"/>
      <c r="AI116" s="309"/>
      <c r="AJ116" s="309"/>
      <c r="AK116" s="309"/>
      <c r="AL116" s="309"/>
      <c r="AM116" s="310"/>
      <c r="AN116" s="310"/>
      <c r="AO116" s="310"/>
      <c r="AP116" s="373"/>
    </row>
    <row r="117" spans="2:42" customFormat="1" ht="8.25" customHeight="1" thickBot="1">
      <c r="B117" s="320"/>
      <c r="C117" s="330"/>
      <c r="D117" s="386"/>
      <c r="E117" s="386"/>
      <c r="F117" s="386"/>
      <c r="G117" s="332"/>
      <c r="H117" s="380"/>
      <c r="I117" s="355"/>
      <c r="J117" s="355"/>
      <c r="K117" s="330"/>
      <c r="L117" s="331"/>
      <c r="M117" s="331"/>
      <c r="N117" s="331"/>
      <c r="O117" s="333"/>
      <c r="Q117" s="598"/>
      <c r="R117" s="329"/>
      <c r="T117" s="310"/>
      <c r="U117" s="310"/>
      <c r="V117" s="314"/>
      <c r="W117" s="310"/>
      <c r="X117" s="316"/>
      <c r="Y117" s="309"/>
      <c r="Z117" s="309"/>
      <c r="AA117" s="309"/>
      <c r="AB117" s="309"/>
      <c r="AC117" s="309"/>
      <c r="AD117" s="309"/>
      <c r="AE117" s="309"/>
      <c r="AF117" s="309"/>
      <c r="AG117" s="309"/>
      <c r="AH117" s="309"/>
      <c r="AI117" s="309"/>
      <c r="AJ117" s="309"/>
      <c r="AK117" s="309"/>
      <c r="AL117" s="309"/>
      <c r="AM117" s="310"/>
      <c r="AN117" s="310"/>
      <c r="AO117" s="310"/>
      <c r="AP117" s="373"/>
    </row>
    <row r="118" spans="2:42" customFormat="1" ht="8.25" customHeight="1" thickBot="1">
      <c r="B118" s="320"/>
      <c r="E118" s="193"/>
      <c r="G118" s="355"/>
      <c r="H118" s="355"/>
      <c r="I118" s="355"/>
      <c r="J118" s="355"/>
      <c r="R118" s="329"/>
      <c r="T118" s="310"/>
      <c r="U118" s="310"/>
      <c r="V118" s="52"/>
      <c r="W118" s="310"/>
      <c r="X118" s="316"/>
      <c r="Y118" s="309"/>
      <c r="Z118" s="309"/>
      <c r="AA118" s="309"/>
      <c r="AB118" s="309"/>
      <c r="AC118" s="309"/>
      <c r="AD118" s="309"/>
      <c r="AE118" s="309"/>
      <c r="AF118" s="309"/>
      <c r="AG118" s="309"/>
      <c r="AH118" s="309"/>
      <c r="AI118" s="309"/>
      <c r="AJ118" s="309"/>
      <c r="AK118" s="309"/>
      <c r="AL118" s="309"/>
      <c r="AM118" s="310"/>
      <c r="AN118" s="310"/>
      <c r="AO118" s="310"/>
      <c r="AP118" s="373"/>
    </row>
    <row r="119" spans="2:42" customFormat="1" ht="5.25" customHeight="1">
      <c r="B119" s="320"/>
      <c r="C119" s="317"/>
      <c r="D119" s="387"/>
      <c r="E119" s="388"/>
      <c r="G119" s="389"/>
      <c r="H119" s="382"/>
      <c r="I119" s="355"/>
      <c r="J119" s="355"/>
      <c r="K119" s="317"/>
      <c r="L119" s="319"/>
      <c r="Q119" s="596" t="s">
        <v>358</v>
      </c>
      <c r="R119" s="329"/>
      <c r="T119" s="310"/>
      <c r="U119" s="310"/>
      <c r="V119" s="315"/>
      <c r="W119" s="310"/>
      <c r="X119" s="316"/>
      <c r="Y119" s="309"/>
      <c r="Z119" s="309"/>
      <c r="AA119" s="309"/>
      <c r="AB119" s="309"/>
      <c r="AC119" s="309"/>
      <c r="AD119" s="309"/>
      <c r="AE119" s="309"/>
      <c r="AF119" s="309"/>
      <c r="AG119" s="309"/>
      <c r="AH119" s="309"/>
      <c r="AI119" s="309"/>
      <c r="AJ119" s="309" t="s">
        <v>358</v>
      </c>
      <c r="AK119" s="372">
        <f>+Procedementos!$L$49</f>
        <v>0</v>
      </c>
      <c r="AL119" s="309"/>
      <c r="AM119" s="310"/>
      <c r="AN119" s="310"/>
      <c r="AO119" s="310"/>
      <c r="AP119" s="373"/>
    </row>
    <row r="120" spans="2:42" customFormat="1" ht="36.75">
      <c r="B120" s="375"/>
      <c r="C120" s="375"/>
      <c r="D120" s="390" t="s">
        <v>359</v>
      </c>
      <c r="E120" s="384"/>
      <c r="F120" s="2"/>
      <c r="G120" s="391"/>
      <c r="H120" s="392" t="s">
        <v>360</v>
      </c>
      <c r="I120" s="393"/>
      <c r="J120" s="2"/>
      <c r="K120" s="394"/>
      <c r="L120" s="395" t="s">
        <v>361</v>
      </c>
      <c r="M120" s="2"/>
      <c r="N120" s="2"/>
      <c r="O120" s="2"/>
      <c r="P120" s="2"/>
      <c r="Q120" s="596"/>
      <c r="R120" s="329"/>
      <c r="T120" s="310"/>
      <c r="U120" s="310"/>
      <c r="V120" s="52"/>
      <c r="W120" s="310" t="s">
        <v>359</v>
      </c>
      <c r="X120" s="316">
        <f>+Procedementos!$L$50</f>
        <v>0</v>
      </c>
      <c r="Y120" s="309"/>
      <c r="Z120" s="309"/>
      <c r="AA120" s="309" t="s">
        <v>360</v>
      </c>
      <c r="AB120" s="372">
        <f>+Procedementos!$L$58</f>
        <v>0</v>
      </c>
      <c r="AC120" s="309"/>
      <c r="AD120" s="309"/>
      <c r="AE120" s="309" t="s">
        <v>361</v>
      </c>
      <c r="AF120" s="372">
        <f>+Procedementos!$L$62</f>
        <v>0</v>
      </c>
      <c r="AG120" s="309"/>
      <c r="AH120" s="309"/>
      <c r="AI120" s="309"/>
      <c r="AJ120" s="309"/>
      <c r="AK120" s="309"/>
      <c r="AL120" s="309"/>
      <c r="AM120" s="310"/>
      <c r="AN120" s="310"/>
      <c r="AO120" s="310"/>
      <c r="AP120" s="373"/>
    </row>
    <row r="121" spans="2:42" customFormat="1">
      <c r="B121" s="320"/>
      <c r="C121" s="320"/>
      <c r="E121" s="329"/>
      <c r="F121" s="193"/>
      <c r="G121" s="391"/>
      <c r="H121" s="383"/>
      <c r="I121" s="355"/>
      <c r="K121" s="320"/>
      <c r="L121" s="329"/>
      <c r="Q121" s="596"/>
      <c r="R121" s="329"/>
      <c r="T121" s="310"/>
      <c r="U121" s="310"/>
      <c r="V121" s="314"/>
      <c r="W121" s="310"/>
      <c r="X121" s="316"/>
      <c r="Y121" s="309"/>
      <c r="Z121" s="309"/>
      <c r="AA121" s="309"/>
      <c r="AB121" s="309"/>
      <c r="AC121" s="309"/>
      <c r="AD121" s="309"/>
      <c r="AE121" s="309"/>
      <c r="AF121" s="309"/>
      <c r="AG121" s="309"/>
      <c r="AH121" s="309"/>
      <c r="AI121" s="309"/>
      <c r="AJ121" s="309"/>
      <c r="AK121" s="309"/>
      <c r="AL121" s="309"/>
      <c r="AM121" s="310"/>
      <c r="AN121" s="310"/>
      <c r="AO121" s="310"/>
      <c r="AP121" s="373"/>
    </row>
    <row r="122" spans="2:42" customFormat="1" ht="28.5">
      <c r="B122" s="320"/>
      <c r="C122" s="320"/>
      <c r="D122" s="376" t="s">
        <v>9</v>
      </c>
      <c r="E122" s="329"/>
      <c r="G122" s="391"/>
      <c r="H122" s="377" t="s">
        <v>159</v>
      </c>
      <c r="I122" s="355"/>
      <c r="K122" s="320"/>
      <c r="L122" s="377" t="s">
        <v>22</v>
      </c>
      <c r="Q122" s="596"/>
      <c r="R122" s="329"/>
      <c r="T122" s="310"/>
      <c r="U122" s="310"/>
      <c r="V122" s="52"/>
      <c r="W122" s="310" t="s">
        <v>9</v>
      </c>
      <c r="X122" s="316">
        <f>+Procedementos!$L$51</f>
        <v>0</v>
      </c>
      <c r="Y122" s="309"/>
      <c r="Z122" s="309"/>
      <c r="AA122" s="309" t="s">
        <v>159</v>
      </c>
      <c r="AB122" s="372">
        <f>+Procedementos!$L$59</f>
        <v>0</v>
      </c>
      <c r="AC122" s="309"/>
      <c r="AD122" s="309"/>
      <c r="AE122" s="309" t="s">
        <v>22</v>
      </c>
      <c r="AF122" s="372">
        <f>+Procedementos!$L$63</f>
        <v>0</v>
      </c>
      <c r="AG122" s="309"/>
      <c r="AH122" s="309"/>
      <c r="AI122" s="309"/>
      <c r="AJ122" s="309"/>
      <c r="AK122" s="309"/>
      <c r="AL122" s="309"/>
      <c r="AM122" s="310"/>
      <c r="AN122" s="310"/>
      <c r="AO122" s="310"/>
      <c r="AP122" s="373"/>
    </row>
    <row r="123" spans="2:42" customFormat="1">
      <c r="B123" s="320"/>
      <c r="C123" s="320"/>
      <c r="E123" s="384"/>
      <c r="F123" s="193"/>
      <c r="G123" s="391"/>
      <c r="H123" s="329"/>
      <c r="I123" s="355"/>
      <c r="J123" s="355"/>
      <c r="K123" s="320"/>
      <c r="L123" s="329"/>
      <c r="Q123" s="596"/>
      <c r="R123" s="329"/>
      <c r="T123" s="310"/>
      <c r="U123" s="310"/>
      <c r="V123" s="52"/>
      <c r="W123" s="310"/>
      <c r="X123" s="316"/>
      <c r="Y123" s="309"/>
      <c r="Z123" s="309"/>
      <c r="AA123" s="309"/>
      <c r="AB123" s="309"/>
      <c r="AC123" s="309"/>
      <c r="AD123" s="309"/>
      <c r="AE123" s="309"/>
      <c r="AF123" s="309"/>
      <c r="AG123" s="309"/>
      <c r="AH123" s="309"/>
      <c r="AI123" s="309"/>
      <c r="AJ123" s="309"/>
      <c r="AK123" s="309"/>
      <c r="AL123" s="309"/>
      <c r="AM123" s="310"/>
      <c r="AN123" s="310"/>
      <c r="AO123" s="310"/>
      <c r="AP123" s="373"/>
    </row>
    <row r="124" spans="2:42" customFormat="1">
      <c r="B124" s="320"/>
      <c r="C124" s="320"/>
      <c r="D124" s="376" t="s">
        <v>7</v>
      </c>
      <c r="E124" s="384"/>
      <c r="F124" s="193"/>
      <c r="G124" s="391"/>
      <c r="H124" s="383"/>
      <c r="I124" s="355"/>
      <c r="J124" s="355"/>
      <c r="K124" s="320"/>
      <c r="L124" s="329"/>
      <c r="Q124" s="596"/>
      <c r="R124" s="329"/>
      <c r="T124" s="310"/>
      <c r="U124" s="310"/>
      <c r="V124" s="52"/>
      <c r="W124" s="310" t="s">
        <v>7</v>
      </c>
      <c r="X124" s="316">
        <f>+Procedementos!$L$53</f>
        <v>0</v>
      </c>
      <c r="Y124" s="309"/>
      <c r="Z124" s="309"/>
      <c r="AA124" s="309"/>
      <c r="AB124" s="309"/>
      <c r="AC124" s="309"/>
      <c r="AD124" s="309"/>
      <c r="AE124" s="309"/>
      <c r="AF124" s="309"/>
      <c r="AG124" s="309"/>
      <c r="AH124" s="309"/>
      <c r="AI124" s="309"/>
      <c r="AJ124" s="309"/>
      <c r="AK124" s="309"/>
      <c r="AL124" s="309"/>
      <c r="AM124" s="310"/>
      <c r="AN124" s="310"/>
      <c r="AO124" s="310"/>
      <c r="AP124" s="373"/>
    </row>
    <row r="125" spans="2:42" customFormat="1" ht="7.5" customHeight="1" thickBot="1">
      <c r="B125" s="320"/>
      <c r="C125" s="330"/>
      <c r="D125" s="386"/>
      <c r="E125" s="396"/>
      <c r="F125" s="193"/>
      <c r="G125" s="397"/>
      <c r="H125" s="380"/>
      <c r="I125" s="355"/>
      <c r="J125" s="355"/>
      <c r="K125" s="330"/>
      <c r="L125" s="333"/>
      <c r="Q125" s="596"/>
      <c r="R125" s="329"/>
      <c r="T125" s="310"/>
      <c r="U125" s="310"/>
      <c r="V125" s="52"/>
      <c r="W125" s="310"/>
      <c r="X125" s="316"/>
      <c r="Y125" s="309"/>
      <c r="Z125" s="309"/>
      <c r="AA125" s="309"/>
      <c r="AB125" s="309"/>
      <c r="AC125" s="309"/>
      <c r="AD125" s="309"/>
      <c r="AE125" s="309"/>
      <c r="AF125" s="309"/>
      <c r="AG125" s="309"/>
      <c r="AH125" s="309"/>
      <c r="AI125" s="309"/>
      <c r="AJ125" s="309"/>
      <c r="AK125" s="309"/>
      <c r="AL125" s="309"/>
      <c r="AM125" s="310"/>
      <c r="AN125" s="310"/>
      <c r="AO125" s="310"/>
      <c r="AP125" s="373"/>
    </row>
    <row r="126" spans="2:42" customFormat="1" ht="6" customHeight="1" thickBot="1">
      <c r="B126" s="330"/>
      <c r="C126" s="331"/>
      <c r="D126" s="332"/>
      <c r="E126" s="332"/>
      <c r="F126" s="332"/>
      <c r="G126" s="332"/>
      <c r="H126" s="332"/>
      <c r="I126" s="332"/>
      <c r="J126" s="332"/>
      <c r="K126" s="331"/>
      <c r="L126" s="331"/>
      <c r="M126" s="331"/>
      <c r="N126" s="331"/>
      <c r="O126" s="331"/>
      <c r="P126" s="331"/>
      <c r="Q126" s="331"/>
      <c r="R126" s="333"/>
      <c r="T126" s="310"/>
      <c r="U126" s="310"/>
      <c r="V126" s="52"/>
      <c r="W126" s="310"/>
      <c r="X126" s="316"/>
      <c r="Y126" s="309"/>
      <c r="Z126" s="309"/>
      <c r="AA126" s="309"/>
      <c r="AB126" s="309"/>
      <c r="AC126" s="309"/>
      <c r="AD126" s="309"/>
      <c r="AE126" s="309"/>
      <c r="AF126" s="309"/>
      <c r="AG126" s="309"/>
      <c r="AH126" s="309"/>
      <c r="AI126" s="309"/>
      <c r="AJ126" s="309"/>
      <c r="AK126" s="309"/>
      <c r="AL126" s="309"/>
      <c r="AM126" s="310"/>
      <c r="AN126" s="310"/>
      <c r="AO126" s="310"/>
      <c r="AP126" s="373"/>
    </row>
    <row r="127" spans="2:42" customFormat="1" ht="9.75" customHeight="1" thickBot="1">
      <c r="T127" s="310"/>
      <c r="U127" s="310"/>
      <c r="V127" s="52"/>
      <c r="W127" s="310"/>
      <c r="X127" s="316"/>
      <c r="Y127" s="309"/>
      <c r="Z127" s="309"/>
      <c r="AA127" s="309"/>
      <c r="AB127" s="309"/>
      <c r="AC127" s="309"/>
      <c r="AD127" s="309"/>
      <c r="AE127" s="309"/>
      <c r="AF127" s="309"/>
      <c r="AG127" s="309"/>
      <c r="AH127" s="309"/>
      <c r="AI127" s="309"/>
      <c r="AJ127" s="309"/>
      <c r="AK127" s="309"/>
      <c r="AL127" s="309"/>
      <c r="AM127" s="310"/>
      <c r="AN127" s="310"/>
      <c r="AO127" s="310"/>
      <c r="AP127" s="373"/>
    </row>
    <row r="128" spans="2:42" customFormat="1" ht="10.5" customHeight="1" thickBot="1">
      <c r="B128" s="317"/>
      <c r="C128" s="318"/>
      <c r="D128" s="318"/>
      <c r="E128" s="318"/>
      <c r="F128" s="318"/>
      <c r="G128" s="318"/>
      <c r="H128" s="318"/>
      <c r="I128" s="318"/>
      <c r="J128" s="318"/>
      <c r="K128" s="318"/>
      <c r="L128" s="318"/>
      <c r="M128" s="318"/>
      <c r="N128" s="318"/>
      <c r="O128" s="318"/>
      <c r="P128" s="318"/>
      <c r="Q128" s="318"/>
      <c r="R128" s="319"/>
      <c r="T128" s="310"/>
      <c r="U128" s="310"/>
      <c r="V128" s="309"/>
      <c r="W128" s="310"/>
      <c r="X128" s="316"/>
      <c r="Y128" s="309"/>
      <c r="Z128" s="309"/>
      <c r="AA128" s="309"/>
      <c r="AB128" s="309"/>
      <c r="AC128" s="309"/>
      <c r="AD128" s="309"/>
      <c r="AE128" s="309"/>
      <c r="AF128" s="309"/>
      <c r="AG128" s="309"/>
      <c r="AH128" s="309"/>
      <c r="AI128" s="309"/>
      <c r="AJ128" s="309"/>
      <c r="AK128" s="309"/>
      <c r="AL128" s="309"/>
      <c r="AM128" s="310"/>
      <c r="AN128" s="310"/>
      <c r="AO128" s="310"/>
      <c r="AP128" s="373"/>
    </row>
    <row r="129" spans="2:42" customFormat="1" ht="29.25" customHeight="1" thickBot="1">
      <c r="B129" s="320"/>
      <c r="D129" s="321" t="s">
        <v>403</v>
      </c>
      <c r="E129" s="322"/>
      <c r="F129" s="323" t="s">
        <v>404</v>
      </c>
      <c r="G129" s="322"/>
      <c r="H129" s="324" t="s">
        <v>405</v>
      </c>
      <c r="I129" s="322"/>
      <c r="J129" s="322"/>
      <c r="K129" s="325"/>
      <c r="L129" s="326" t="s">
        <v>406</v>
      </c>
      <c r="M129" s="325"/>
      <c r="N129" s="327" t="s">
        <v>407</v>
      </c>
      <c r="Q129" s="328" t="s">
        <v>408</v>
      </c>
      <c r="R129" s="329"/>
      <c r="T129" s="310"/>
      <c r="U129" s="310"/>
      <c r="V129" s="52"/>
      <c r="W129" s="310"/>
      <c r="X129" s="316"/>
      <c r="Y129" s="309"/>
      <c r="Z129" s="309"/>
      <c r="AA129" s="309"/>
      <c r="AB129" s="309"/>
      <c r="AC129" s="309"/>
      <c r="AD129" s="309"/>
      <c r="AE129" s="309"/>
      <c r="AF129" s="309"/>
      <c r="AG129" s="309"/>
      <c r="AH129" s="309"/>
      <c r="AI129" s="309"/>
      <c r="AJ129" s="309"/>
      <c r="AK129" s="309"/>
      <c r="AL129" s="309"/>
      <c r="AM129" s="310"/>
      <c r="AN129" s="310"/>
      <c r="AO129" s="310"/>
      <c r="AP129" s="373"/>
    </row>
    <row r="130" spans="2:42" customFormat="1" ht="11.25" customHeight="1" thickBot="1">
      <c r="B130" s="330"/>
      <c r="C130" s="331"/>
      <c r="D130" s="331"/>
      <c r="E130" s="331"/>
      <c r="F130" s="331"/>
      <c r="G130" s="331"/>
      <c r="H130" s="331"/>
      <c r="I130" s="331"/>
      <c r="J130" s="331"/>
      <c r="K130" s="331"/>
      <c r="L130" s="331"/>
      <c r="M130" s="331"/>
      <c r="N130" s="331"/>
      <c r="O130" s="331"/>
      <c r="P130" s="331"/>
      <c r="Q130" s="331"/>
      <c r="R130" s="333"/>
      <c r="T130" s="310"/>
      <c r="U130" s="310"/>
      <c r="V130" s="52"/>
      <c r="W130" s="310"/>
      <c r="X130" s="316"/>
      <c r="Y130" s="309"/>
      <c r="Z130" s="309"/>
      <c r="AA130" s="309"/>
      <c r="AB130" s="309"/>
      <c r="AC130" s="309"/>
      <c r="AD130" s="309"/>
      <c r="AE130" s="309"/>
      <c r="AF130" s="309"/>
      <c r="AG130" s="309"/>
      <c r="AH130" s="309"/>
      <c r="AI130" s="309"/>
      <c r="AJ130" s="309"/>
      <c r="AK130" s="309"/>
      <c r="AL130" s="309"/>
      <c r="AM130" s="310"/>
      <c r="AN130" s="310"/>
      <c r="AO130" s="310"/>
      <c r="AP130" s="373"/>
    </row>
    <row r="131" spans="2:42" customFormat="1">
      <c r="T131" s="310"/>
      <c r="U131" s="310"/>
      <c r="V131" s="52"/>
      <c r="W131" s="310"/>
      <c r="X131" s="316"/>
      <c r="Y131" s="309"/>
      <c r="Z131" s="309"/>
      <c r="AA131" s="309"/>
      <c r="AB131" s="309"/>
      <c r="AC131" s="309"/>
      <c r="AD131" s="309"/>
      <c r="AE131" s="309"/>
      <c r="AF131" s="309"/>
      <c r="AG131" s="309"/>
      <c r="AH131" s="309"/>
      <c r="AI131" s="309"/>
      <c r="AJ131" s="309"/>
      <c r="AK131" s="309"/>
      <c r="AL131" s="309"/>
      <c r="AM131" s="310"/>
      <c r="AN131" s="310"/>
      <c r="AO131" s="310"/>
      <c r="AP131" s="373"/>
    </row>
    <row r="132" spans="2:42" customFormat="1">
      <c r="T132" s="310"/>
      <c r="U132" s="310"/>
      <c r="V132" s="52"/>
      <c r="W132" s="310"/>
      <c r="X132" s="316"/>
      <c r="Y132" s="309"/>
      <c r="Z132" s="309"/>
      <c r="AA132" s="309"/>
      <c r="AB132" s="309"/>
      <c r="AC132" s="309"/>
      <c r="AD132" s="309"/>
      <c r="AE132" s="309"/>
      <c r="AF132" s="309"/>
      <c r="AG132" s="309"/>
      <c r="AH132" s="309"/>
      <c r="AI132" s="309"/>
      <c r="AJ132" s="309"/>
      <c r="AK132" s="309"/>
      <c r="AL132" s="309"/>
      <c r="AM132" s="310"/>
      <c r="AN132" s="310"/>
      <c r="AO132" s="310"/>
      <c r="AP132" s="373"/>
    </row>
  </sheetData>
  <sheetProtection sheet="1" objects="1" scenarios="1"/>
  <mergeCells count="25">
    <mergeCell ref="C3:Q3"/>
    <mergeCell ref="Q5:Q9"/>
    <mergeCell ref="D6:H6"/>
    <mergeCell ref="L6:N6"/>
    <mergeCell ref="Q11:Q19"/>
    <mergeCell ref="D12:H12"/>
    <mergeCell ref="L12:N12"/>
    <mergeCell ref="Q69:Q75"/>
    <mergeCell ref="Q21:Q27"/>
    <mergeCell ref="C51:Q51"/>
    <mergeCell ref="Q53:Q57"/>
    <mergeCell ref="D54:H54"/>
    <mergeCell ref="L54:N54"/>
    <mergeCell ref="Q59:Q67"/>
    <mergeCell ref="D60:H60"/>
    <mergeCell ref="L60:N60"/>
    <mergeCell ref="Q119:Q125"/>
    <mergeCell ref="C101:Q101"/>
    <mergeCell ref="Q103:Q107"/>
    <mergeCell ref="D104:H104"/>
    <mergeCell ref="L104:N104"/>
    <mergeCell ref="Q109:Q117"/>
    <mergeCell ref="D110:H110"/>
    <mergeCell ref="L110:N110"/>
    <mergeCell ref="L112:L113"/>
  </mergeCells>
  <conditionalFormatting sqref="C3">
    <cfRule type="expression" dxfId="502" priority="345">
      <formula>X3&lt;10</formula>
    </cfRule>
    <cfRule type="expression" dxfId="501" priority="344">
      <formula>X3&lt;0.75</formula>
    </cfRule>
    <cfRule type="expression" dxfId="500" priority="343">
      <formula>X3&lt;0.5</formula>
    </cfRule>
    <cfRule type="expression" dxfId="499" priority="342">
      <formula>X3&lt;0.25</formula>
    </cfRule>
    <cfRule type="expression" dxfId="498" priority="341">
      <formula>X3=0</formula>
    </cfRule>
  </conditionalFormatting>
  <conditionalFormatting sqref="C6">
    <cfRule type="expression" dxfId="497" priority="695">
      <formula>W6&lt;10</formula>
    </cfRule>
    <cfRule type="expression" dxfId="496" priority="693">
      <formula>W6&lt;0.5</formula>
    </cfRule>
    <cfRule type="expression" dxfId="495" priority="694">
      <formula>W6&lt;0.75</formula>
    </cfRule>
  </conditionalFormatting>
  <conditionalFormatting sqref="C14">
    <cfRule type="expression" dxfId="494" priority="683">
      <formula>W14&lt;0.5</formula>
    </cfRule>
    <cfRule type="expression" dxfId="493" priority="685">
      <formula>W14&lt;10</formula>
    </cfRule>
    <cfRule type="expression" dxfId="492" priority="684">
      <formula>W14&lt;0.75</formula>
    </cfRule>
  </conditionalFormatting>
  <conditionalFormatting sqref="C51">
    <cfRule type="expression" dxfId="491" priority="320">
      <formula>X51&lt;10</formula>
    </cfRule>
    <cfRule type="expression" dxfId="490" priority="318">
      <formula>X51&lt;0.5</formula>
    </cfRule>
    <cfRule type="expression" dxfId="489" priority="319">
      <formula>X51&lt;0.75</formula>
    </cfRule>
    <cfRule type="expression" dxfId="488" priority="317">
      <formula>X51&lt;0.25</formula>
    </cfRule>
    <cfRule type="expression" dxfId="487" priority="316">
      <formula>X51=0</formula>
    </cfRule>
  </conditionalFormatting>
  <conditionalFormatting sqref="C54">
    <cfRule type="expression" dxfId="486" priority="335">
      <formula>W54&lt;10</formula>
    </cfRule>
    <cfRule type="expression" dxfId="485" priority="333">
      <formula>W54&lt;0.5</formula>
    </cfRule>
    <cfRule type="expression" dxfId="484" priority="334">
      <formula>W54&lt;0.75</formula>
    </cfRule>
  </conditionalFormatting>
  <conditionalFormatting sqref="C62">
    <cfRule type="expression" dxfId="483" priority="324">
      <formula>W62&lt;0.75</formula>
    </cfRule>
    <cfRule type="expression" dxfId="482" priority="323">
      <formula>W62&lt;0.5</formula>
    </cfRule>
    <cfRule type="expression" dxfId="481" priority="325">
      <formula>W62&lt;10</formula>
    </cfRule>
  </conditionalFormatting>
  <conditionalFormatting sqref="C101">
    <cfRule type="expression" dxfId="480" priority="152">
      <formula>X101&lt;0.25</formula>
    </cfRule>
    <cfRule type="expression" dxfId="479" priority="153">
      <formula>X101&lt;0.5</formula>
    </cfRule>
    <cfRule type="expression" dxfId="478" priority="154">
      <formula>X101&lt;0.75</formula>
    </cfRule>
    <cfRule type="expression" dxfId="477" priority="155">
      <formula>X101&lt;10</formula>
    </cfRule>
    <cfRule type="expression" dxfId="476" priority="151">
      <formula>X101=0</formula>
    </cfRule>
  </conditionalFormatting>
  <conditionalFormatting sqref="C104">
    <cfRule type="expression" dxfId="475" priority="169">
      <formula>W104&lt;0.75</formula>
    </cfRule>
    <cfRule type="expression" dxfId="474" priority="168">
      <formula>W104&lt;0.5</formula>
    </cfRule>
    <cfRule type="expression" dxfId="473" priority="170">
      <formula>W104&lt;10</formula>
    </cfRule>
  </conditionalFormatting>
  <conditionalFormatting sqref="C112">
    <cfRule type="expression" dxfId="472" priority="158">
      <formula>W112&lt;0.5</formula>
    </cfRule>
    <cfRule type="expression" dxfId="471" priority="159">
      <formula>W112&lt;0.75</formula>
    </cfRule>
    <cfRule type="expression" dxfId="470" priority="160">
      <formula>W112&lt;10</formula>
    </cfRule>
  </conditionalFormatting>
  <conditionalFormatting sqref="C6:D6">
    <cfRule type="expression" dxfId="469" priority="672">
      <formula>W6&lt;0.25</formula>
    </cfRule>
    <cfRule type="expression" dxfId="468" priority="671">
      <formula>W6=0</formula>
    </cfRule>
  </conditionalFormatting>
  <conditionalFormatting sqref="C12:D12">
    <cfRule type="expression" dxfId="467" priority="661">
      <formula>W12=0</formula>
    </cfRule>
    <cfRule type="expression" dxfId="466" priority="662">
      <formula>W12&lt;0.25</formula>
    </cfRule>
    <cfRule type="expression" dxfId="465" priority="663">
      <formula>W12&lt;0.5</formula>
    </cfRule>
    <cfRule type="expression" dxfId="464" priority="664">
      <formula>W12&lt;0.75</formula>
    </cfRule>
    <cfRule type="expression" dxfId="463" priority="665">
      <formula>W12&lt;10</formula>
    </cfRule>
  </conditionalFormatting>
  <conditionalFormatting sqref="C14:D14">
    <cfRule type="expression" dxfId="462" priority="607">
      <formula>W14&lt;0.25</formula>
    </cfRule>
    <cfRule type="expression" dxfId="461" priority="606">
      <formula>W14=0</formula>
    </cfRule>
  </conditionalFormatting>
  <conditionalFormatting sqref="C54:D54">
    <cfRule type="expression" dxfId="460" priority="311">
      <formula>W54=0</formula>
    </cfRule>
    <cfRule type="expression" dxfId="459" priority="312">
      <formula>W54&lt;0.25</formula>
    </cfRule>
  </conditionalFormatting>
  <conditionalFormatting sqref="C60:D60">
    <cfRule type="expression" dxfId="458" priority="303">
      <formula>W60&lt;0.5</formula>
    </cfRule>
    <cfRule type="expression" dxfId="457" priority="302">
      <formula>W60&lt;0.25</formula>
    </cfRule>
    <cfRule type="expression" dxfId="456" priority="301">
      <formula>W60=0</formula>
    </cfRule>
    <cfRule type="expression" dxfId="455" priority="304">
      <formula>W60&lt;0.75</formula>
    </cfRule>
    <cfRule type="expression" dxfId="454" priority="305">
      <formula>W60&lt;10</formula>
    </cfRule>
  </conditionalFormatting>
  <conditionalFormatting sqref="C62:D62">
    <cfRule type="expression" dxfId="453" priority="247">
      <formula>W62&lt;0.25</formula>
    </cfRule>
    <cfRule type="expression" dxfId="452" priority="246">
      <formula>W62=0</formula>
    </cfRule>
  </conditionalFormatting>
  <conditionalFormatting sqref="C104:D104">
    <cfRule type="expression" dxfId="451" priority="147">
      <formula>W104&lt;0.25</formula>
    </cfRule>
    <cfRule type="expression" dxfId="450" priority="146">
      <formula>W104=0</formula>
    </cfRule>
  </conditionalFormatting>
  <conditionalFormatting sqref="C110:D110">
    <cfRule type="expression" dxfId="449" priority="136">
      <formula>W110=0</formula>
    </cfRule>
    <cfRule type="expression" dxfId="448" priority="137">
      <formula>W110&lt;0.25</formula>
    </cfRule>
    <cfRule type="expression" dxfId="447" priority="138">
      <formula>W110&lt;0.5</formula>
    </cfRule>
    <cfRule type="expression" dxfId="446" priority="139">
      <formula>W110&lt;0.75</formula>
    </cfRule>
    <cfRule type="expression" dxfId="445" priority="140">
      <formula>W110&lt;10</formula>
    </cfRule>
  </conditionalFormatting>
  <conditionalFormatting sqref="C112:D112">
    <cfRule type="expression" dxfId="444" priority="81">
      <formula>W112=0</formula>
    </cfRule>
    <cfRule type="expression" dxfId="443" priority="82">
      <formula>W112&lt;0.25</formula>
    </cfRule>
  </conditionalFormatting>
  <conditionalFormatting sqref="D6">
    <cfRule type="expression" dxfId="442" priority="673">
      <formula>X6&lt;0.5</formula>
    </cfRule>
    <cfRule type="expression" dxfId="441" priority="674">
      <formula>X6&lt;0.75</formula>
    </cfRule>
    <cfRule type="expression" dxfId="440" priority="675">
      <formula>X6&lt;10</formula>
    </cfRule>
  </conditionalFormatting>
  <conditionalFormatting sqref="D8">
    <cfRule type="expression" dxfId="439" priority="667">
      <formula>X8&lt;0.25</formula>
    </cfRule>
    <cfRule type="expression" dxfId="438" priority="666">
      <formula>X8=0</formula>
    </cfRule>
    <cfRule type="expression" dxfId="437" priority="668">
      <formula>X8&lt;0.5</formula>
    </cfRule>
    <cfRule type="expression" dxfId="436" priority="669">
      <formula>X8&lt;0.75</formula>
    </cfRule>
    <cfRule type="expression" dxfId="435" priority="670">
      <formula>X8&lt;10</formula>
    </cfRule>
  </conditionalFormatting>
  <conditionalFormatting sqref="D14">
    <cfRule type="expression" dxfId="434" priority="608">
      <formula>X14&lt;0.5</formula>
    </cfRule>
    <cfRule type="expression" dxfId="433" priority="610">
      <formula>X14&lt;10</formula>
    </cfRule>
    <cfRule type="expression" dxfId="432" priority="609">
      <formula>X14&lt;0.75</formula>
    </cfRule>
  </conditionalFormatting>
  <conditionalFormatting sqref="D16">
    <cfRule type="expression" dxfId="431" priority="588">
      <formula>X16&lt;0.5</formula>
    </cfRule>
    <cfRule type="expression" dxfId="430" priority="587">
      <formula>X16&lt;0.25</formula>
    </cfRule>
    <cfRule type="expression" dxfId="429" priority="586">
      <formula>X16=0</formula>
    </cfRule>
    <cfRule type="expression" dxfId="428" priority="590">
      <formula>X16&lt;10</formula>
    </cfRule>
    <cfRule type="expression" dxfId="427" priority="589">
      <formula>X16&lt;0.75</formula>
    </cfRule>
  </conditionalFormatting>
  <conditionalFormatting sqref="D18">
    <cfRule type="expression" dxfId="426" priority="574">
      <formula>X18&lt;0.75</formula>
    </cfRule>
    <cfRule type="expression" dxfId="425" priority="575">
      <formula>X18&lt;10</formula>
    </cfRule>
    <cfRule type="expression" dxfId="424" priority="573">
      <formula>X18&lt;0.5</formula>
    </cfRule>
    <cfRule type="expression" dxfId="423" priority="572">
      <formula>X18&lt;0.25</formula>
    </cfRule>
    <cfRule type="expression" dxfId="422" priority="571">
      <formula>X18=0</formula>
    </cfRule>
  </conditionalFormatting>
  <conditionalFormatting sqref="D22">
    <cfRule type="expression" dxfId="421" priority="657">
      <formula>X22&lt;0.25</formula>
    </cfRule>
    <cfRule type="expression" dxfId="420" priority="656">
      <formula>X22=0</formula>
    </cfRule>
    <cfRule type="expression" dxfId="419" priority="659">
      <formula>X22&lt;0.75</formula>
    </cfRule>
    <cfRule type="expression" dxfId="418" priority="658">
      <formula>X22&lt;0.5</formula>
    </cfRule>
    <cfRule type="expression" dxfId="417" priority="660">
      <formula>X22&lt;10</formula>
    </cfRule>
  </conditionalFormatting>
  <conditionalFormatting sqref="D24">
    <cfRule type="expression" dxfId="416" priority="560">
      <formula>X24&lt;10</formula>
    </cfRule>
    <cfRule type="expression" dxfId="415" priority="559">
      <formula>X24&lt;0.75</formula>
    </cfRule>
    <cfRule type="expression" dxfId="414" priority="558">
      <formula>X24&lt;0.5</formula>
    </cfRule>
    <cfRule type="expression" dxfId="413" priority="557">
      <formula>X24&lt;0.25</formula>
    </cfRule>
    <cfRule type="expression" dxfId="412" priority="556">
      <formula>X24=0</formula>
    </cfRule>
  </conditionalFormatting>
  <conditionalFormatting sqref="D26">
    <cfRule type="expression" dxfId="411" priority="552">
      <formula>X26&lt;0.25</formula>
    </cfRule>
    <cfRule type="expression" dxfId="410" priority="555">
      <formula>X26&lt;10</formula>
    </cfRule>
    <cfRule type="expression" dxfId="409" priority="553">
      <formula>X26&lt;0.5</formula>
    </cfRule>
    <cfRule type="expression" dxfId="408" priority="554">
      <formula>X26&lt;0.75</formula>
    </cfRule>
    <cfRule type="expression" dxfId="407" priority="551">
      <formula>X26=0</formula>
    </cfRule>
  </conditionalFormatting>
  <conditionalFormatting sqref="D54">
    <cfRule type="expression" dxfId="406" priority="314">
      <formula>X54&lt;0.75</formula>
    </cfRule>
    <cfRule type="expression" dxfId="405" priority="313">
      <formula>X54&lt;0.5</formula>
    </cfRule>
    <cfRule type="expression" dxfId="404" priority="315">
      <formula>X54&lt;10</formula>
    </cfRule>
  </conditionalFormatting>
  <conditionalFormatting sqref="D56">
    <cfRule type="expression" dxfId="403" priority="307">
      <formula>X56&lt;0.25</formula>
    </cfRule>
    <cfRule type="expression" dxfId="402" priority="308">
      <formula>X56&lt;0.5</formula>
    </cfRule>
    <cfRule type="expression" dxfId="401" priority="309">
      <formula>X56&lt;0.75</formula>
    </cfRule>
    <cfRule type="expression" dxfId="400" priority="310">
      <formula>X56&lt;10</formula>
    </cfRule>
    <cfRule type="expression" dxfId="399" priority="306">
      <formula>X56=0</formula>
    </cfRule>
  </conditionalFormatting>
  <conditionalFormatting sqref="D62">
    <cfRule type="expression" dxfId="398" priority="250">
      <formula>X62&lt;10</formula>
    </cfRule>
    <cfRule type="expression" dxfId="397" priority="248">
      <formula>X62&lt;0.5</formula>
    </cfRule>
    <cfRule type="expression" dxfId="396" priority="249">
      <formula>X62&lt;0.75</formula>
    </cfRule>
  </conditionalFormatting>
  <conditionalFormatting sqref="D64">
    <cfRule type="expression" dxfId="395" priority="230">
      <formula>X64&lt;10</formula>
    </cfRule>
    <cfRule type="expression" dxfId="394" priority="229">
      <formula>X64&lt;0.75</formula>
    </cfRule>
    <cfRule type="expression" dxfId="393" priority="227">
      <formula>X64&lt;0.25</formula>
    </cfRule>
    <cfRule type="expression" dxfId="392" priority="226">
      <formula>X64=0</formula>
    </cfRule>
    <cfRule type="expression" dxfId="391" priority="228">
      <formula>X64&lt;0.5</formula>
    </cfRule>
  </conditionalFormatting>
  <conditionalFormatting sqref="D66">
    <cfRule type="expression" dxfId="390" priority="213">
      <formula>X66&lt;0.5</formula>
    </cfRule>
    <cfRule type="expression" dxfId="389" priority="212">
      <formula>X66&lt;0.25</formula>
    </cfRule>
    <cfRule type="expression" dxfId="388" priority="214">
      <formula>X66&lt;0.75</formula>
    </cfRule>
    <cfRule type="expression" dxfId="387" priority="215">
      <formula>X66&lt;10</formula>
    </cfRule>
    <cfRule type="expression" dxfId="386" priority="211">
      <formula>X66=0</formula>
    </cfRule>
  </conditionalFormatting>
  <conditionalFormatting sqref="D70">
    <cfRule type="expression" dxfId="385" priority="297">
      <formula>X70&lt;0.25</formula>
    </cfRule>
    <cfRule type="expression" dxfId="384" priority="296">
      <formula>X70=0</formula>
    </cfRule>
    <cfRule type="expression" dxfId="383" priority="298">
      <formula>X70&lt;0.5</formula>
    </cfRule>
    <cfRule type="expression" dxfId="382" priority="300">
      <formula>X70&lt;10</formula>
    </cfRule>
    <cfRule type="expression" dxfId="381" priority="299">
      <formula>X70&lt;0.75</formula>
    </cfRule>
  </conditionalFormatting>
  <conditionalFormatting sqref="D72">
    <cfRule type="expression" dxfId="380" priority="199">
      <formula>X72&lt;0.75</formula>
    </cfRule>
    <cfRule type="expression" dxfId="379" priority="198">
      <formula>X72&lt;0.5</formula>
    </cfRule>
    <cfRule type="expression" dxfId="378" priority="200">
      <formula>X72&lt;10</formula>
    </cfRule>
    <cfRule type="expression" dxfId="377" priority="196">
      <formula>X72=0</formula>
    </cfRule>
    <cfRule type="expression" dxfId="376" priority="197">
      <formula>X72&lt;0.25</formula>
    </cfRule>
  </conditionalFormatting>
  <conditionalFormatting sqref="D74">
    <cfRule type="expression" dxfId="375" priority="194">
      <formula>X74&lt;0.75</formula>
    </cfRule>
    <cfRule type="expression" dxfId="374" priority="191">
      <formula>X74=0</formula>
    </cfRule>
    <cfRule type="expression" dxfId="373" priority="195">
      <formula>X74&lt;10</formula>
    </cfRule>
    <cfRule type="expression" dxfId="372" priority="193">
      <formula>X74&lt;0.5</formula>
    </cfRule>
    <cfRule type="expression" dxfId="371" priority="192">
      <formula>X74&lt;0.25</formula>
    </cfRule>
  </conditionalFormatting>
  <conditionalFormatting sqref="D104">
    <cfRule type="expression" dxfId="370" priority="150">
      <formula>X104&lt;10</formula>
    </cfRule>
    <cfRule type="expression" dxfId="369" priority="149">
      <formula>X104&lt;0.75</formula>
    </cfRule>
    <cfRule type="expression" dxfId="368" priority="148">
      <formula>X104&lt;0.5</formula>
    </cfRule>
  </conditionalFormatting>
  <conditionalFormatting sqref="D106">
    <cfRule type="expression" dxfId="367" priority="143">
      <formula>X106&lt;0.5</formula>
    </cfRule>
    <cfRule type="expression" dxfId="366" priority="145">
      <formula>X106&lt;10</formula>
    </cfRule>
    <cfRule type="expression" dxfId="365" priority="144">
      <formula>X106&lt;0.75</formula>
    </cfRule>
    <cfRule type="expression" dxfId="364" priority="141">
      <formula>X106=0</formula>
    </cfRule>
    <cfRule type="expression" dxfId="363" priority="142">
      <formula>X106&lt;0.25</formula>
    </cfRule>
  </conditionalFormatting>
  <conditionalFormatting sqref="D112">
    <cfRule type="expression" dxfId="362" priority="85">
      <formula>X112&lt;10</formula>
    </cfRule>
    <cfRule type="expression" dxfId="361" priority="83">
      <formula>X112&lt;0.5</formula>
    </cfRule>
    <cfRule type="expression" dxfId="360" priority="84">
      <formula>X112&lt;0.75</formula>
    </cfRule>
  </conditionalFormatting>
  <conditionalFormatting sqref="D114">
    <cfRule type="expression" dxfId="359" priority="61">
      <formula>X114=0</formula>
    </cfRule>
    <cfRule type="expression" dxfId="358" priority="62">
      <formula>X114&lt;0.25</formula>
    </cfRule>
    <cfRule type="expression" dxfId="357" priority="64">
      <formula>X114&lt;0.75</formula>
    </cfRule>
    <cfRule type="expression" dxfId="356" priority="65">
      <formula>X114&lt;10</formula>
    </cfRule>
    <cfRule type="expression" dxfId="355" priority="63">
      <formula>X114&lt;0.5</formula>
    </cfRule>
  </conditionalFormatting>
  <conditionalFormatting sqref="D116">
    <cfRule type="expression" dxfId="354" priority="49">
      <formula>X116&lt;0.75</formula>
    </cfRule>
    <cfRule type="expression" dxfId="353" priority="46">
      <formula>X116=0</formula>
    </cfRule>
    <cfRule type="expression" dxfId="352" priority="47">
      <formula>X116&lt;0.25</formula>
    </cfRule>
    <cfRule type="expression" dxfId="351" priority="50">
      <formula>X116&lt;10</formula>
    </cfRule>
    <cfRule type="expression" dxfId="350" priority="48">
      <formula>X116&lt;0.5</formula>
    </cfRule>
  </conditionalFormatting>
  <conditionalFormatting sqref="D120">
    <cfRule type="expression" dxfId="349" priority="131">
      <formula>X120=0</formula>
    </cfRule>
    <cfRule type="expression" dxfId="348" priority="132">
      <formula>X120&lt;0.25</formula>
    </cfRule>
    <cfRule type="expression" dxfId="347" priority="135">
      <formula>X120&lt;10</formula>
    </cfRule>
    <cfRule type="expression" dxfId="346" priority="134">
      <formula>X120&lt;0.75</formula>
    </cfRule>
    <cfRule type="expression" dxfId="345" priority="133">
      <formula>X120&lt;0.5</formula>
    </cfRule>
  </conditionalFormatting>
  <conditionalFormatting sqref="D122">
    <cfRule type="expression" dxfId="344" priority="31">
      <formula>X122=0</formula>
    </cfRule>
    <cfRule type="expression" dxfId="343" priority="32">
      <formula>X122&lt;0.25</formula>
    </cfRule>
    <cfRule type="expression" dxfId="342" priority="33">
      <formula>X122&lt;0.5</formula>
    </cfRule>
    <cfRule type="expression" dxfId="341" priority="34">
      <formula>X122&lt;0.75</formula>
    </cfRule>
    <cfRule type="expression" dxfId="340" priority="35">
      <formula>X122&lt;10</formula>
    </cfRule>
  </conditionalFormatting>
  <conditionalFormatting sqref="D124">
    <cfRule type="expression" dxfId="339" priority="26">
      <formula>X124=0</formula>
    </cfRule>
    <cfRule type="expression" dxfId="338" priority="27">
      <formula>X124&lt;0.25</formula>
    </cfRule>
    <cfRule type="expression" dxfId="337" priority="28">
      <formula>X124&lt;0.5</formula>
    </cfRule>
    <cfRule type="expression" dxfId="336" priority="29">
      <formula>X124&lt;0.75</formula>
    </cfRule>
    <cfRule type="expression" dxfId="335" priority="30">
      <formula>X124&lt;10</formula>
    </cfRule>
  </conditionalFormatting>
  <conditionalFormatting sqref="F8">
    <cfRule type="expression" dxfId="334" priority="627">
      <formula>Z8&lt;0.25</formula>
    </cfRule>
    <cfRule type="expression" dxfId="333" priority="628">
      <formula>Z8&lt;0.5</formula>
    </cfRule>
    <cfRule type="expression" dxfId="332" priority="629">
      <formula>Z8&lt;0.75</formula>
    </cfRule>
    <cfRule type="expression" dxfId="331" priority="630">
      <formula>Z8&lt;10</formula>
    </cfRule>
    <cfRule type="expression" dxfId="330" priority="626">
      <formula>Z8=0</formula>
    </cfRule>
  </conditionalFormatting>
  <conditionalFormatting sqref="F14">
    <cfRule type="expression" dxfId="329" priority="603">
      <formula>Z14&lt;0.5</formula>
    </cfRule>
    <cfRule type="expression" dxfId="328" priority="605">
      <formula>Z14&lt;10</formula>
    </cfRule>
    <cfRule type="expression" dxfId="327" priority="604">
      <formula>Z14&lt;0.75</formula>
    </cfRule>
    <cfRule type="expression" dxfId="326" priority="602">
      <formula>Z14&lt;0.25</formula>
    </cfRule>
    <cfRule type="expression" dxfId="325" priority="601">
      <formula>Z14=0</formula>
    </cfRule>
  </conditionalFormatting>
  <conditionalFormatting sqref="F16">
    <cfRule type="expression" dxfId="324" priority="581">
      <formula>Z16=0</formula>
    </cfRule>
    <cfRule type="expression" dxfId="323" priority="585">
      <formula>Z16&lt;10</formula>
    </cfRule>
    <cfRule type="expression" dxfId="322" priority="582">
      <formula>Z16&lt;0.25</formula>
    </cfRule>
    <cfRule type="expression" dxfId="321" priority="583">
      <formula>Z16&lt;0.5</formula>
    </cfRule>
    <cfRule type="expression" dxfId="320" priority="584">
      <formula>Z16&lt;0.75</formula>
    </cfRule>
  </conditionalFormatting>
  <conditionalFormatting sqref="F18">
    <cfRule type="expression" dxfId="319" priority="570">
      <formula>Z18&lt;10</formula>
    </cfRule>
    <cfRule type="expression" dxfId="318" priority="569">
      <formula>Z18&lt;0.75</formula>
    </cfRule>
    <cfRule type="expression" dxfId="317" priority="568">
      <formula>Z18&lt;0.5</formula>
    </cfRule>
    <cfRule type="expression" dxfId="316" priority="567">
      <formula>Z18&lt;0.25</formula>
    </cfRule>
    <cfRule type="expression" dxfId="315" priority="566">
      <formula>Z18=0</formula>
    </cfRule>
  </conditionalFormatting>
  <conditionalFormatting sqref="F56">
    <cfRule type="expression" dxfId="314" priority="267">
      <formula>Z56&lt;0.25</formula>
    </cfRule>
    <cfRule type="expression" dxfId="313" priority="266">
      <formula>Z56=0</formula>
    </cfRule>
    <cfRule type="expression" dxfId="312" priority="270">
      <formula>Z56&lt;10</formula>
    </cfRule>
    <cfRule type="expression" dxfId="311" priority="269">
      <formula>Z56&lt;0.75</formula>
    </cfRule>
    <cfRule type="expression" dxfId="310" priority="268">
      <formula>Z56&lt;0.5</formula>
    </cfRule>
  </conditionalFormatting>
  <conditionalFormatting sqref="F62">
    <cfRule type="expression" dxfId="309" priority="243">
      <formula>Z62&lt;0.5</formula>
    </cfRule>
    <cfRule type="expression" dxfId="308" priority="245">
      <formula>Z62&lt;10</formula>
    </cfRule>
    <cfRule type="expression" dxfId="307" priority="242">
      <formula>Z62&lt;0.25</formula>
    </cfRule>
    <cfRule type="expression" dxfId="306" priority="241">
      <formula>Z62=0</formula>
    </cfRule>
    <cfRule type="expression" dxfId="305" priority="244">
      <formula>Z62&lt;0.75</formula>
    </cfRule>
  </conditionalFormatting>
  <conditionalFormatting sqref="F64">
    <cfRule type="expression" dxfId="304" priority="222">
      <formula>Z64&lt;0.25</formula>
    </cfRule>
    <cfRule type="expression" dxfId="303" priority="223">
      <formula>Z64&lt;0.5</formula>
    </cfRule>
    <cfRule type="expression" dxfId="302" priority="225">
      <formula>Z64&lt;10</formula>
    </cfRule>
    <cfRule type="expression" dxfId="301" priority="224">
      <formula>Z64&lt;0.75</formula>
    </cfRule>
    <cfRule type="expression" dxfId="300" priority="221">
      <formula>Z64=0</formula>
    </cfRule>
  </conditionalFormatting>
  <conditionalFormatting sqref="F66">
    <cfRule type="expression" dxfId="299" priority="206">
      <formula>Z66=0</formula>
    </cfRule>
    <cfRule type="expression" dxfId="298" priority="209">
      <formula>Z66&lt;0.75</formula>
    </cfRule>
    <cfRule type="expression" dxfId="297" priority="210">
      <formula>Z66&lt;10</formula>
    </cfRule>
    <cfRule type="expression" dxfId="296" priority="208">
      <formula>Z66&lt;0.5</formula>
    </cfRule>
    <cfRule type="expression" dxfId="295" priority="207">
      <formula>Z66&lt;0.25</formula>
    </cfRule>
  </conditionalFormatting>
  <conditionalFormatting sqref="F106">
    <cfRule type="expression" dxfId="294" priority="101">
      <formula>Z106=0</formula>
    </cfRule>
    <cfRule type="expression" dxfId="293" priority="103">
      <formula>Z106&lt;0.5</formula>
    </cfRule>
    <cfRule type="expression" dxfId="292" priority="104">
      <formula>Z106&lt;0.75</formula>
    </cfRule>
    <cfRule type="expression" dxfId="291" priority="102">
      <formula>Z106&lt;0.25</formula>
    </cfRule>
    <cfRule type="expression" dxfId="290" priority="105">
      <formula>Z106&lt;10</formula>
    </cfRule>
  </conditionalFormatting>
  <conditionalFormatting sqref="F112">
    <cfRule type="expression" dxfId="289" priority="80">
      <formula>Z112&lt;10</formula>
    </cfRule>
    <cfRule type="expression" dxfId="288" priority="79">
      <formula>Z112&lt;0.75</formula>
    </cfRule>
    <cfRule type="expression" dxfId="287" priority="78">
      <formula>Z112&lt;0.5</formula>
    </cfRule>
    <cfRule type="expression" dxfId="286" priority="77">
      <formula>Z112&lt;0.25</formula>
    </cfRule>
    <cfRule type="expression" dxfId="285" priority="76">
      <formula>Z112=0</formula>
    </cfRule>
  </conditionalFormatting>
  <conditionalFormatting sqref="F114">
    <cfRule type="expression" dxfId="284" priority="59">
      <formula>Z114&lt;0.75</formula>
    </cfRule>
    <cfRule type="expression" dxfId="283" priority="60">
      <formula>Z114&lt;10</formula>
    </cfRule>
    <cfRule type="expression" dxfId="282" priority="58">
      <formula>Z114&lt;0.5</formula>
    </cfRule>
    <cfRule type="expression" dxfId="281" priority="57">
      <formula>Z114&lt;0.25</formula>
    </cfRule>
    <cfRule type="expression" dxfId="280" priority="56">
      <formula>Z114=0</formula>
    </cfRule>
  </conditionalFormatting>
  <conditionalFormatting sqref="F116">
    <cfRule type="expression" dxfId="279" priority="41">
      <formula>Z116=0</formula>
    </cfRule>
    <cfRule type="expression" dxfId="278" priority="42">
      <formula>Z116&lt;0.25</formula>
    </cfRule>
    <cfRule type="expression" dxfId="277" priority="43">
      <formula>Z116&lt;0.5</formula>
    </cfRule>
    <cfRule type="expression" dxfId="276" priority="44">
      <formula>Z116&lt;0.75</formula>
    </cfRule>
    <cfRule type="expression" dxfId="275" priority="45">
      <formula>Z116&lt;10</formula>
    </cfRule>
  </conditionalFormatting>
  <conditionalFormatting sqref="H8">
    <cfRule type="expression" dxfId="274" priority="623">
      <formula>AB8&lt;0.5</formula>
    </cfRule>
    <cfRule type="expression" dxfId="273" priority="622">
      <formula>AB8&lt;0.25</formula>
    </cfRule>
    <cfRule type="expression" dxfId="272" priority="621">
      <formula>AB8=0</formula>
    </cfRule>
    <cfRule type="expression" dxfId="271" priority="624">
      <formula>AB8&lt;0.75</formula>
    </cfRule>
    <cfRule type="expression" dxfId="270" priority="625">
      <formula>AB8&lt;10</formula>
    </cfRule>
  </conditionalFormatting>
  <conditionalFormatting sqref="H14">
    <cfRule type="expression" dxfId="269" priority="598">
      <formula>AB14&lt;0.5</formula>
    </cfRule>
    <cfRule type="expression" dxfId="268" priority="596">
      <formula>AB14=0</formula>
    </cfRule>
    <cfRule type="expression" dxfId="267" priority="597">
      <formula>AB14&lt;0.25</formula>
    </cfRule>
    <cfRule type="expression" dxfId="266" priority="599">
      <formula>AB14&lt;0.75</formula>
    </cfRule>
    <cfRule type="expression" dxfId="265" priority="600">
      <formula>AB14&lt;10</formula>
    </cfRule>
  </conditionalFormatting>
  <conditionalFormatting sqref="H16">
    <cfRule type="expression" dxfId="264" priority="576">
      <formula>AB16=0</formula>
    </cfRule>
    <cfRule type="expression" dxfId="263" priority="577">
      <formula>AB16&lt;0.25</formula>
    </cfRule>
    <cfRule type="expression" dxfId="262" priority="580">
      <formula>AB16&lt;10</formula>
    </cfRule>
    <cfRule type="expression" dxfId="261" priority="579">
      <formula>AB16&lt;0.75</formula>
    </cfRule>
    <cfRule type="expression" dxfId="260" priority="578">
      <formula>AB16&lt;0.5</formula>
    </cfRule>
  </conditionalFormatting>
  <conditionalFormatting sqref="H18">
    <cfRule type="expression" dxfId="259" priority="561">
      <formula>AB18=0</formula>
    </cfRule>
    <cfRule type="expression" dxfId="258" priority="563">
      <formula>AB18&lt;0.5</formula>
    </cfRule>
    <cfRule type="expression" dxfId="257" priority="564">
      <formula>AB18&lt;0.75</formula>
    </cfRule>
    <cfRule type="expression" dxfId="256" priority="565">
      <formula>AB18&lt;10</formula>
    </cfRule>
    <cfRule type="expression" dxfId="255" priority="562">
      <formula>AB18&lt;0.25</formula>
    </cfRule>
  </conditionalFormatting>
  <conditionalFormatting sqref="H22">
    <cfRule type="expression" dxfId="254" priority="653">
      <formula>AB22&lt;0.5</formula>
    </cfRule>
    <cfRule type="expression" dxfId="253" priority="651">
      <formula>AB22=0</formula>
    </cfRule>
    <cfRule type="expression" dxfId="252" priority="652">
      <formula>AB22&lt;0.25</formula>
    </cfRule>
    <cfRule type="expression" dxfId="251" priority="654">
      <formula>AB22&lt;0.75</formula>
    </cfRule>
    <cfRule type="expression" dxfId="250" priority="655">
      <formula>AB22&lt;10</formula>
    </cfRule>
  </conditionalFormatting>
  <conditionalFormatting sqref="H24">
    <cfRule type="expression" dxfId="249" priority="550">
      <formula>AB24&lt;10</formula>
    </cfRule>
    <cfRule type="expression" dxfId="248" priority="549">
      <formula>AB24&lt;0.75</formula>
    </cfRule>
    <cfRule type="expression" dxfId="247" priority="548">
      <formula>AB24&lt;0.5</formula>
    </cfRule>
    <cfRule type="expression" dxfId="246" priority="547">
      <formula>AB24&lt;0.25</formula>
    </cfRule>
    <cfRule type="expression" dxfId="245" priority="546">
      <formula>AB24=0</formula>
    </cfRule>
  </conditionalFormatting>
  <conditionalFormatting sqref="H56">
    <cfRule type="expression" dxfId="244" priority="265">
      <formula>AB56&lt;10</formula>
    </cfRule>
    <cfRule type="expression" dxfId="243" priority="261">
      <formula>AB56=0</formula>
    </cfRule>
    <cfRule type="expression" dxfId="242" priority="264">
      <formula>AB56&lt;0.75</formula>
    </cfRule>
    <cfRule type="expression" dxfId="241" priority="263">
      <formula>AB56&lt;0.5</formula>
    </cfRule>
    <cfRule type="expression" dxfId="240" priority="262">
      <formula>AB56&lt;0.25</formula>
    </cfRule>
  </conditionalFormatting>
  <conditionalFormatting sqref="H62">
    <cfRule type="expression" dxfId="239" priority="238">
      <formula>AB62&lt;0.5</formula>
    </cfRule>
    <cfRule type="expression" dxfId="238" priority="239">
      <formula>AB62&lt;0.75</formula>
    </cfRule>
    <cfRule type="expression" dxfId="237" priority="240">
      <formula>AB62&lt;10</formula>
    </cfRule>
    <cfRule type="expression" dxfId="236" priority="237">
      <formula>AB62&lt;0.25</formula>
    </cfRule>
    <cfRule type="expression" dxfId="235" priority="236">
      <formula>AB62=0</formula>
    </cfRule>
  </conditionalFormatting>
  <conditionalFormatting sqref="H64">
    <cfRule type="expression" dxfId="234" priority="218">
      <formula>AB64&lt;0.5</formula>
    </cfRule>
    <cfRule type="expression" dxfId="233" priority="219">
      <formula>AB64&lt;0.75</formula>
    </cfRule>
    <cfRule type="expression" dxfId="232" priority="217">
      <formula>AB64&lt;0.25</formula>
    </cfRule>
    <cfRule type="expression" dxfId="231" priority="216">
      <formula>AB64=0</formula>
    </cfRule>
    <cfRule type="expression" dxfId="230" priority="220">
      <formula>AB64&lt;10</formula>
    </cfRule>
  </conditionalFormatting>
  <conditionalFormatting sqref="H66">
    <cfRule type="expression" dxfId="229" priority="201">
      <formula>AB66=0</formula>
    </cfRule>
    <cfRule type="expression" dxfId="228" priority="203">
      <formula>AB66&lt;0.5</formula>
    </cfRule>
    <cfRule type="expression" dxfId="227" priority="205">
      <formula>AB66&lt;10</formula>
    </cfRule>
    <cfRule type="expression" dxfId="226" priority="202">
      <formula>AB66&lt;0.25</formula>
    </cfRule>
    <cfRule type="expression" dxfId="225" priority="204">
      <formula>AB66&lt;0.75</formula>
    </cfRule>
  </conditionalFormatting>
  <conditionalFormatting sqref="H70">
    <cfRule type="expression" dxfId="224" priority="292">
      <formula>AB70&lt;0.25</formula>
    </cfRule>
    <cfRule type="expression" dxfId="223" priority="295">
      <formula>AB70&lt;10</formula>
    </cfRule>
    <cfRule type="expression" dxfId="222" priority="294">
      <formula>AB70&lt;0.75</formula>
    </cfRule>
    <cfRule type="expression" dxfId="221" priority="293">
      <formula>AB70&lt;0.5</formula>
    </cfRule>
    <cfRule type="expression" dxfId="220" priority="291">
      <formula>AB70=0</formula>
    </cfRule>
  </conditionalFormatting>
  <conditionalFormatting sqref="H72">
    <cfRule type="expression" dxfId="219" priority="189">
      <formula>AB72&lt;0.75</formula>
    </cfRule>
    <cfRule type="expression" dxfId="218" priority="186">
      <formula>AB72=0</formula>
    </cfRule>
    <cfRule type="expression" dxfId="217" priority="187">
      <formula>AB72&lt;0.25</formula>
    </cfRule>
    <cfRule type="expression" dxfId="216" priority="188">
      <formula>AB72&lt;0.5</formula>
    </cfRule>
    <cfRule type="expression" dxfId="215" priority="190">
      <formula>AB72&lt;10</formula>
    </cfRule>
  </conditionalFormatting>
  <conditionalFormatting sqref="H106">
    <cfRule type="expression" dxfId="214" priority="98">
      <formula>AB106&lt;0.5</formula>
    </cfRule>
    <cfRule type="expression" dxfId="213" priority="100">
      <formula>AB106&lt;10</formula>
    </cfRule>
    <cfRule type="expression" dxfId="212" priority="99">
      <formula>AB106&lt;0.75</formula>
    </cfRule>
    <cfRule type="expression" dxfId="211" priority="97">
      <formula>AB106&lt;0.25</formula>
    </cfRule>
    <cfRule type="expression" dxfId="210" priority="96">
      <formula>AB106=0</formula>
    </cfRule>
  </conditionalFormatting>
  <conditionalFormatting sqref="H112">
    <cfRule type="expression" dxfId="209" priority="72">
      <formula>AB112&lt;0.25</formula>
    </cfRule>
    <cfRule type="expression" dxfId="208" priority="71">
      <formula>AB112=0</formula>
    </cfRule>
    <cfRule type="expression" dxfId="207" priority="75">
      <formula>AB112&lt;10</formula>
    </cfRule>
    <cfRule type="expression" dxfId="206" priority="74">
      <formula>AB112&lt;0.75</formula>
    </cfRule>
    <cfRule type="expression" dxfId="205" priority="73">
      <formula>AB112&lt;0.5</formula>
    </cfRule>
  </conditionalFormatting>
  <conditionalFormatting sqref="H114">
    <cfRule type="expression" dxfId="204" priority="54">
      <formula>AB114&lt;0.75</formula>
    </cfRule>
    <cfRule type="expression" dxfId="203" priority="53">
      <formula>AB114&lt;0.5</formula>
    </cfRule>
    <cfRule type="expression" dxfId="202" priority="51">
      <formula>AB114=0</formula>
    </cfRule>
    <cfRule type="expression" dxfId="201" priority="55">
      <formula>AB114&lt;10</formula>
    </cfRule>
    <cfRule type="expression" dxfId="200" priority="52">
      <formula>AB114&lt;0.25</formula>
    </cfRule>
  </conditionalFormatting>
  <conditionalFormatting sqref="H116">
    <cfRule type="expression" dxfId="199" priority="38">
      <formula>AB116&lt;0.5</formula>
    </cfRule>
    <cfRule type="expression" dxfId="198" priority="40">
      <formula>AB116&lt;10</formula>
    </cfRule>
    <cfRule type="expression" dxfId="197" priority="39">
      <formula>AB116&lt;0.75</formula>
    </cfRule>
    <cfRule type="expression" dxfId="196" priority="37">
      <formula>AB116&lt;0.25</formula>
    </cfRule>
    <cfRule type="expression" dxfId="195" priority="36">
      <formula>AB116=0</formula>
    </cfRule>
  </conditionalFormatting>
  <conditionalFormatting sqref="H120">
    <cfRule type="expression" dxfId="194" priority="129">
      <formula>AB120&lt;0.75</formula>
    </cfRule>
    <cfRule type="expression" dxfId="193" priority="130">
      <formula>AB120&lt;10</formula>
    </cfRule>
    <cfRule type="expression" dxfId="192" priority="126">
      <formula>AB120=0</formula>
    </cfRule>
    <cfRule type="expression" dxfId="191" priority="127">
      <formula>AB120&lt;0.25</formula>
    </cfRule>
    <cfRule type="expression" dxfId="190" priority="128">
      <formula>AB120&lt;0.5</formula>
    </cfRule>
  </conditionalFormatting>
  <conditionalFormatting sqref="H122">
    <cfRule type="expression" dxfId="189" priority="24">
      <formula>AB122&lt;0.75</formula>
    </cfRule>
    <cfRule type="expression" dxfId="188" priority="25">
      <formula>AB122&lt;10</formula>
    </cfRule>
    <cfRule type="expression" dxfId="187" priority="21">
      <formula>AB122=0</formula>
    </cfRule>
    <cfRule type="expression" dxfId="186" priority="22">
      <formula>AB122&lt;0.25</formula>
    </cfRule>
    <cfRule type="expression" dxfId="185" priority="23">
      <formula>AB122&lt;0.5</formula>
    </cfRule>
  </conditionalFormatting>
  <conditionalFormatting sqref="L6">
    <cfRule type="expression" dxfId="184" priority="647">
      <formula>AF6&lt;0.25</formula>
    </cfRule>
    <cfRule type="expression" dxfId="183" priority="648">
      <formula>AF6&lt;0.5</formula>
    </cfRule>
    <cfRule type="expression" dxfId="182" priority="649">
      <formula>AF6&lt;0.75</formula>
    </cfRule>
    <cfRule type="expression" dxfId="181" priority="650">
      <formula>AF6&lt;10</formula>
    </cfRule>
    <cfRule type="expression" dxfId="180" priority="646">
      <formula>AF6=0</formula>
    </cfRule>
  </conditionalFormatting>
  <conditionalFormatting sqref="L8">
    <cfRule type="expression" dxfId="179" priority="620">
      <formula>AF8&lt;10</formula>
    </cfRule>
    <cfRule type="expression" dxfId="178" priority="617">
      <formula>AF8&lt;0.25</formula>
    </cfRule>
    <cfRule type="expression" dxfId="177" priority="619">
      <formula>AF8&lt;0.75</formula>
    </cfRule>
    <cfRule type="expression" dxfId="176" priority="618">
      <formula>AF8&lt;0.5</formula>
    </cfRule>
    <cfRule type="expression" dxfId="175" priority="616">
      <formula>AF8=0</formula>
    </cfRule>
  </conditionalFormatting>
  <conditionalFormatting sqref="L12">
    <cfRule type="expression" dxfId="174" priority="641">
      <formula>AF12=0</formula>
    </cfRule>
    <cfRule type="expression" dxfId="173" priority="642">
      <formula>AF12&lt;0.25</formula>
    </cfRule>
    <cfRule type="expression" dxfId="172" priority="643">
      <formula>AF12&lt;0.5</formula>
    </cfRule>
    <cfRule type="expression" dxfId="171" priority="644">
      <formula>AF12&lt;0.75</formula>
    </cfRule>
    <cfRule type="expression" dxfId="170" priority="645">
      <formula>AF12&lt;10</formula>
    </cfRule>
  </conditionalFormatting>
  <conditionalFormatting sqref="L14">
    <cfRule type="expression" dxfId="169" priority="595">
      <formula>AF14&lt;10</formula>
    </cfRule>
    <cfRule type="expression" dxfId="168" priority="593">
      <formula>AF14&lt;0.5</formula>
    </cfRule>
    <cfRule type="expression" dxfId="167" priority="592">
      <formula>AF14&lt;0.25</formula>
    </cfRule>
    <cfRule type="expression" dxfId="166" priority="591">
      <formula>AF14=0</formula>
    </cfRule>
    <cfRule type="expression" dxfId="165" priority="594">
      <formula>AF14&lt;0.75</formula>
    </cfRule>
  </conditionalFormatting>
  <conditionalFormatting sqref="L22">
    <cfRule type="expression" dxfId="164" priority="640">
      <formula>AF22&lt;10</formula>
    </cfRule>
    <cfRule type="expression" dxfId="163" priority="636">
      <formula>AF22=0</formula>
    </cfRule>
    <cfRule type="expression" dxfId="162" priority="637">
      <formula>AF22&lt;0.25</formula>
    </cfRule>
    <cfRule type="expression" dxfId="161" priority="638">
      <formula>AF22&lt;0.5</formula>
    </cfRule>
    <cfRule type="expression" dxfId="160" priority="639">
      <formula>AF22&lt;0.75</formula>
    </cfRule>
  </conditionalFormatting>
  <conditionalFormatting sqref="L24">
    <cfRule type="expression" dxfId="159" priority="541">
      <formula>AF24=0</formula>
    </cfRule>
    <cfRule type="expression" dxfId="158" priority="542">
      <formula>AF24&lt;0.25</formula>
    </cfRule>
    <cfRule type="expression" dxfId="157" priority="543">
      <formula>AF24&lt;0.5</formula>
    </cfRule>
    <cfRule type="expression" dxfId="156" priority="544">
      <formula>AF24&lt;0.75</formula>
    </cfRule>
    <cfRule type="expression" dxfId="155" priority="545">
      <formula>AF24&lt;10</formula>
    </cfRule>
  </conditionalFormatting>
  <conditionalFormatting sqref="L54">
    <cfRule type="expression" dxfId="154" priority="289">
      <formula>AF54&lt;0.75</formula>
    </cfRule>
    <cfRule type="expression" dxfId="153" priority="290">
      <formula>AF54&lt;10</formula>
    </cfRule>
    <cfRule type="expression" dxfId="152" priority="286">
      <formula>AF54=0</formula>
    </cfRule>
    <cfRule type="expression" dxfId="151" priority="287">
      <formula>AF54&lt;0.25</formula>
    </cfRule>
    <cfRule type="expression" dxfId="150" priority="288">
      <formula>AF54&lt;0.5</formula>
    </cfRule>
  </conditionalFormatting>
  <conditionalFormatting sqref="L56">
    <cfRule type="expression" dxfId="149" priority="258">
      <formula>AF56&lt;0.5</formula>
    </cfRule>
    <cfRule type="expression" dxfId="148" priority="259">
      <formula>AF56&lt;0.75</formula>
    </cfRule>
    <cfRule type="expression" dxfId="147" priority="256">
      <formula>AF56=0</formula>
    </cfRule>
    <cfRule type="expression" dxfId="146" priority="260">
      <formula>AF56&lt;10</formula>
    </cfRule>
    <cfRule type="expression" dxfId="145" priority="257">
      <formula>AF56&lt;0.25</formula>
    </cfRule>
  </conditionalFormatting>
  <conditionalFormatting sqref="L60">
    <cfRule type="expression" dxfId="144" priority="282">
      <formula>AF60&lt;0.25</formula>
    </cfRule>
    <cfRule type="expression" dxfId="143" priority="285">
      <formula>AF60&lt;10</formula>
    </cfRule>
    <cfRule type="expression" dxfId="142" priority="284">
      <formula>AF60&lt;0.75</formula>
    </cfRule>
    <cfRule type="expression" dxfId="141" priority="283">
      <formula>AF60&lt;0.5</formula>
    </cfRule>
    <cfRule type="expression" dxfId="140" priority="281">
      <formula>AF60=0</formula>
    </cfRule>
  </conditionalFormatting>
  <conditionalFormatting sqref="L62">
    <cfRule type="expression" dxfId="139" priority="231">
      <formula>AF62=0</formula>
    </cfRule>
    <cfRule type="expression" dxfId="138" priority="232">
      <formula>AF62&lt;0.25</formula>
    </cfRule>
    <cfRule type="expression" dxfId="137" priority="233">
      <formula>AF62&lt;0.5</formula>
    </cfRule>
    <cfRule type="expression" dxfId="136" priority="234">
      <formula>AF62&lt;0.75</formula>
    </cfRule>
    <cfRule type="expression" dxfId="135" priority="235">
      <formula>AF62&lt;10</formula>
    </cfRule>
  </conditionalFormatting>
  <conditionalFormatting sqref="L70">
    <cfRule type="expression" dxfId="134" priority="276">
      <formula>AF70=0</formula>
    </cfRule>
    <cfRule type="expression" dxfId="133" priority="277">
      <formula>AF70&lt;0.25</formula>
    </cfRule>
    <cfRule type="expression" dxfId="132" priority="278">
      <formula>AF70&lt;0.5</formula>
    </cfRule>
    <cfRule type="expression" dxfId="131" priority="280">
      <formula>AF70&lt;10</formula>
    </cfRule>
    <cfRule type="expression" dxfId="130" priority="279">
      <formula>AF70&lt;0.75</formula>
    </cfRule>
  </conditionalFormatting>
  <conditionalFormatting sqref="L72">
    <cfRule type="expression" dxfId="129" priority="185">
      <formula>AF72&lt;10</formula>
    </cfRule>
    <cfRule type="expression" dxfId="128" priority="181">
      <formula>AF72=0</formula>
    </cfRule>
    <cfRule type="expression" dxfId="127" priority="182">
      <formula>AF72&lt;0.25</formula>
    </cfRule>
    <cfRule type="expression" dxfId="126" priority="183">
      <formula>AF72&lt;0.5</formula>
    </cfRule>
    <cfRule type="expression" dxfId="125" priority="184">
      <formula>AF72&lt;0.75</formula>
    </cfRule>
  </conditionalFormatting>
  <conditionalFormatting sqref="L104">
    <cfRule type="expression" dxfId="124" priority="122">
      <formula>AF104&lt;0.25</formula>
    </cfRule>
    <cfRule type="expression" dxfId="123" priority="123">
      <formula>AF104&lt;0.5</formula>
    </cfRule>
    <cfRule type="expression" dxfId="122" priority="124">
      <formula>AF104&lt;0.75</formula>
    </cfRule>
    <cfRule type="expression" dxfId="121" priority="125">
      <formula>AF104&lt;10</formula>
    </cfRule>
    <cfRule type="expression" dxfId="120" priority="121">
      <formula>AF104=0</formula>
    </cfRule>
  </conditionalFormatting>
  <conditionalFormatting sqref="L106">
    <cfRule type="expression" dxfId="119" priority="95">
      <formula>AF106&lt;10</formula>
    </cfRule>
    <cfRule type="expression" dxfId="118" priority="94">
      <formula>AF106&lt;0.75</formula>
    </cfRule>
    <cfRule type="expression" dxfId="117" priority="93">
      <formula>AF106&lt;0.5</formula>
    </cfRule>
    <cfRule type="expression" dxfId="116" priority="92">
      <formula>AF106&lt;0.25</formula>
    </cfRule>
    <cfRule type="expression" dxfId="115" priority="91">
      <formula>AF106=0</formula>
    </cfRule>
  </conditionalFormatting>
  <conditionalFormatting sqref="L110">
    <cfRule type="expression" dxfId="114" priority="116">
      <formula>AF110=0</formula>
    </cfRule>
    <cfRule type="expression" dxfId="113" priority="117">
      <formula>AF110&lt;0.25</formula>
    </cfRule>
    <cfRule type="expression" dxfId="112" priority="118">
      <formula>AF110&lt;0.5</formula>
    </cfRule>
    <cfRule type="expression" dxfId="111" priority="119">
      <formula>AF110&lt;0.75</formula>
    </cfRule>
    <cfRule type="expression" dxfId="110" priority="120">
      <formula>AF110&lt;10</formula>
    </cfRule>
  </conditionalFormatting>
  <conditionalFormatting sqref="L112">
    <cfRule type="expression" dxfId="109" priority="66">
      <formula>AF112=0</formula>
    </cfRule>
    <cfRule type="expression" dxfId="108" priority="70">
      <formula>AF112&lt;10</formula>
    </cfRule>
    <cfRule type="expression" dxfId="107" priority="69">
      <formula>AF112&lt;0.75</formula>
    </cfRule>
    <cfRule type="expression" dxfId="106" priority="68">
      <formula>AF112&lt;0.5</formula>
    </cfRule>
    <cfRule type="expression" dxfId="105" priority="67">
      <formula>AF112&lt;0.25</formula>
    </cfRule>
  </conditionalFormatting>
  <conditionalFormatting sqref="L120">
    <cfRule type="expression" dxfId="104" priority="111">
      <formula>AF120=0</formula>
    </cfRule>
    <cfRule type="expression" dxfId="103" priority="112">
      <formula>AF120&lt;0.25</formula>
    </cfRule>
    <cfRule type="expression" dxfId="102" priority="113">
      <formula>AF120&lt;0.5</formula>
    </cfRule>
    <cfRule type="expression" dxfId="101" priority="114">
      <formula>AF120&lt;0.75</formula>
    </cfRule>
    <cfRule type="expression" dxfId="100" priority="115">
      <formula>AF120&lt;10</formula>
    </cfRule>
  </conditionalFormatting>
  <conditionalFormatting sqref="L122">
    <cfRule type="expression" dxfId="99" priority="20">
      <formula>AF122&lt;10</formula>
    </cfRule>
    <cfRule type="expression" dxfId="98" priority="19">
      <formula>AF122&lt;0.75</formula>
    </cfRule>
    <cfRule type="expression" dxfId="97" priority="18">
      <formula>AF122&lt;0.5</formula>
    </cfRule>
    <cfRule type="expression" dxfId="96" priority="17">
      <formula>AF122&lt;0.25</formula>
    </cfRule>
    <cfRule type="expression" dxfId="95" priority="16">
      <formula>AF122=0</formula>
    </cfRule>
  </conditionalFormatting>
  <conditionalFormatting sqref="N8">
    <cfRule type="expression" dxfId="94" priority="614">
      <formula>AH8&lt;0.75</formula>
    </cfRule>
    <cfRule type="expression" dxfId="93" priority="611">
      <formula>AH8=0</formula>
    </cfRule>
    <cfRule type="expression" dxfId="92" priority="612">
      <formula>AH8&lt;0.25</formula>
    </cfRule>
    <cfRule type="expression" dxfId="91" priority="613">
      <formula>AH8&lt;0.5</formula>
    </cfRule>
    <cfRule type="expression" dxfId="90" priority="615">
      <formula>AH8&lt;10</formula>
    </cfRule>
  </conditionalFormatting>
  <conditionalFormatting sqref="N56">
    <cfRule type="expression" dxfId="89" priority="251">
      <formula>AH56=0</formula>
    </cfRule>
    <cfRule type="expression" dxfId="88" priority="252">
      <formula>AH56&lt;0.25</formula>
    </cfRule>
    <cfRule type="expression" dxfId="87" priority="253">
      <formula>AH56&lt;0.5</formula>
    </cfRule>
    <cfRule type="expression" dxfId="86" priority="254">
      <formula>AH56&lt;0.75</formula>
    </cfRule>
    <cfRule type="expression" dxfId="85" priority="255">
      <formula>AH56&lt;10</formula>
    </cfRule>
  </conditionalFormatting>
  <conditionalFormatting sqref="N106">
    <cfRule type="expression" dxfId="84" priority="90">
      <formula>AH106&lt;10</formula>
    </cfRule>
    <cfRule type="expression" dxfId="83" priority="89">
      <formula>AH106&lt;0.75</formula>
    </cfRule>
    <cfRule type="expression" dxfId="82" priority="87">
      <formula>AH106&lt;0.25</formula>
    </cfRule>
    <cfRule type="expression" dxfId="81" priority="86">
      <formula>AH106=0</formula>
    </cfRule>
    <cfRule type="expression" dxfId="80" priority="88">
      <formula>AH106&lt;0.5</formula>
    </cfRule>
  </conditionalFormatting>
  <conditionalFormatting sqref="Q5">
    <cfRule type="expression" dxfId="79" priority="631">
      <formula>AK5=0</formula>
    </cfRule>
    <cfRule type="expression" dxfId="78" priority="632">
      <formula>AK5&lt;0.25</formula>
    </cfRule>
    <cfRule type="expression" dxfId="77" priority="633">
      <formula>AK5&lt;0.5</formula>
    </cfRule>
    <cfRule type="expression" dxfId="76" priority="634">
      <formula>AK5&lt;0.75</formula>
    </cfRule>
    <cfRule type="expression" dxfId="75" priority="635">
      <formula>AK5&lt;10</formula>
    </cfRule>
  </conditionalFormatting>
  <conditionalFormatting sqref="Q11">
    <cfRule type="expression" dxfId="74" priority="540">
      <formula>AK11&lt;10</formula>
    </cfRule>
    <cfRule type="expression" dxfId="73" priority="539">
      <formula>AK11&lt;0.75</formula>
    </cfRule>
    <cfRule type="expression" dxfId="72" priority="538">
      <formula>AK11&lt;0.5</formula>
    </cfRule>
    <cfRule type="expression" dxfId="71" priority="537">
      <formula>AK11&lt;0.25</formula>
    </cfRule>
    <cfRule type="expression" dxfId="70" priority="536">
      <formula>AK11=0</formula>
    </cfRule>
  </conditionalFormatting>
  <conditionalFormatting sqref="Q21">
    <cfRule type="expression" dxfId="69" priority="532">
      <formula>AK21&lt;0.25</formula>
    </cfRule>
    <cfRule type="expression" dxfId="68" priority="535">
      <formula>AK21&lt;10</formula>
    </cfRule>
    <cfRule type="expression" dxfId="67" priority="534">
      <formula>AK21&lt;0.75</formula>
    </cfRule>
    <cfRule type="expression" dxfId="66" priority="533">
      <formula>AK21&lt;0.5</formula>
    </cfRule>
    <cfRule type="expression" dxfId="65" priority="531">
      <formula>AK21=0</formula>
    </cfRule>
  </conditionalFormatting>
  <conditionalFormatting sqref="Q53">
    <cfRule type="expression" dxfId="64" priority="273">
      <formula>AK53&lt;0.5</formula>
    </cfRule>
    <cfRule type="expression" dxfId="63" priority="272">
      <formula>AK53&lt;0.25</formula>
    </cfRule>
    <cfRule type="expression" dxfId="62" priority="275">
      <formula>AK53&lt;10</formula>
    </cfRule>
    <cfRule type="expression" dxfId="61" priority="274">
      <formula>AK53&lt;0.75</formula>
    </cfRule>
    <cfRule type="expression" dxfId="60" priority="271">
      <formula>AK53=0</formula>
    </cfRule>
  </conditionalFormatting>
  <conditionalFormatting sqref="Q59">
    <cfRule type="expression" dxfId="59" priority="179">
      <formula>AK59&lt;0.75</formula>
    </cfRule>
    <cfRule type="expression" dxfId="58" priority="180">
      <formula>AK59&lt;10</formula>
    </cfRule>
    <cfRule type="expression" dxfId="57" priority="178">
      <formula>AK59&lt;0.5</formula>
    </cfRule>
    <cfRule type="expression" dxfId="56" priority="177">
      <formula>AK59&lt;0.25</formula>
    </cfRule>
    <cfRule type="expression" dxfId="55" priority="176">
      <formula>AK59=0</formula>
    </cfRule>
  </conditionalFormatting>
  <conditionalFormatting sqref="Q69">
    <cfRule type="expression" dxfId="54" priority="175">
      <formula>AK69&lt;10</formula>
    </cfRule>
    <cfRule type="expression" dxfId="53" priority="174">
      <formula>AK69&lt;0.75</formula>
    </cfRule>
    <cfRule type="expression" dxfId="52" priority="173">
      <formula>AK69&lt;0.5</formula>
    </cfRule>
    <cfRule type="expression" dxfId="51" priority="172">
      <formula>AK69&lt;0.25</formula>
    </cfRule>
    <cfRule type="expression" dxfId="50" priority="171">
      <formula>AK69=0</formula>
    </cfRule>
  </conditionalFormatting>
  <conditionalFormatting sqref="Q103">
    <cfRule type="expression" dxfId="49" priority="107">
      <formula>AK103&lt;0.25</formula>
    </cfRule>
    <cfRule type="expression" dxfId="48" priority="108">
      <formula>AK103&lt;0.5</formula>
    </cfRule>
    <cfRule type="expression" dxfId="47" priority="109">
      <formula>AK103&lt;0.75</formula>
    </cfRule>
    <cfRule type="expression" dxfId="46" priority="110">
      <formula>AK103&lt;10</formula>
    </cfRule>
    <cfRule type="expression" dxfId="45" priority="106">
      <formula>AK103=0</formula>
    </cfRule>
  </conditionalFormatting>
  <conditionalFormatting sqref="Q109">
    <cfRule type="expression" dxfId="44" priority="14">
      <formula>AK109&lt;0.75</formula>
    </cfRule>
    <cfRule type="expression" dxfId="43" priority="15">
      <formula>AK109&lt;10</formula>
    </cfRule>
    <cfRule type="expression" dxfId="42" priority="13">
      <formula>AK109&lt;0.5</formula>
    </cfRule>
    <cfRule type="expression" dxfId="41" priority="12">
      <formula>AK109&lt;0.25</formula>
    </cfRule>
    <cfRule type="expression" dxfId="40" priority="11">
      <formula>AK109=0</formula>
    </cfRule>
  </conditionalFormatting>
  <conditionalFormatting sqref="Q119">
    <cfRule type="expression" dxfId="39" priority="6">
      <formula>AK119=0</formula>
    </cfRule>
    <cfRule type="expression" dxfId="38" priority="7">
      <formula>AK119&lt;0.25</formula>
    </cfRule>
    <cfRule type="expression" dxfId="37" priority="8">
      <formula>AK119&lt;0.5</formula>
    </cfRule>
    <cfRule type="expression" dxfId="36" priority="10">
      <formula>AK119&lt;10</formula>
    </cfRule>
    <cfRule type="expression" dxfId="35" priority="9">
      <formula>AK119&lt;0.75</formula>
    </cfRule>
  </conditionalFormatting>
  <conditionalFormatting sqref="W6">
    <cfRule type="expression" dxfId="34" priority="710">
      <formula>$W6&lt;10</formula>
    </cfRule>
    <cfRule type="expression" dxfId="33" priority="708">
      <formula>$W6&lt;0.5</formula>
    </cfRule>
    <cfRule type="expression" dxfId="32" priority="707">
      <formula>$W6&lt;0.25</formula>
    </cfRule>
    <cfRule type="expression" dxfId="31" priority="706">
      <formula>$W6=0</formula>
    </cfRule>
    <cfRule type="expression" dxfId="30" priority="709">
      <formula>$W6&lt;0.75</formula>
    </cfRule>
  </conditionalFormatting>
  <conditionalFormatting sqref="W8">
    <cfRule type="expression" dxfId="29" priority="704">
      <formula>$W8&lt;0.75</formula>
    </cfRule>
    <cfRule type="expression" dxfId="28" priority="705">
      <formula>$W8&lt;10</formula>
    </cfRule>
    <cfRule type="expression" dxfId="27" priority="703">
      <formula>$W8&lt;0.5</formula>
    </cfRule>
    <cfRule type="expression" dxfId="26" priority="701">
      <formula>$W8=0</formula>
    </cfRule>
    <cfRule type="expression" dxfId="25" priority="702">
      <formula>$W8&lt;0.25</formula>
    </cfRule>
  </conditionalFormatting>
  <conditionalFormatting sqref="W54">
    <cfRule type="expression" dxfId="24" priority="360">
      <formula>$W54&lt;10</formula>
    </cfRule>
    <cfRule type="expression" dxfId="23" priority="357">
      <formula>$W54&lt;0.25</formula>
    </cfRule>
    <cfRule type="expression" dxfId="22" priority="356">
      <formula>$W54=0</formula>
    </cfRule>
    <cfRule type="expression" dxfId="21" priority="358">
      <formula>$W54&lt;0.5</formula>
    </cfRule>
    <cfRule type="expression" dxfId="20" priority="359">
      <formula>$W54&lt;0.75</formula>
    </cfRule>
  </conditionalFormatting>
  <conditionalFormatting sqref="W56">
    <cfRule type="expression" dxfId="19" priority="354">
      <formula>$W56&lt;0.75</formula>
    </cfRule>
    <cfRule type="expression" dxfId="18" priority="351">
      <formula>$W56=0</formula>
    </cfRule>
    <cfRule type="expression" dxfId="17" priority="352">
      <formula>$W56&lt;0.25</formula>
    </cfRule>
    <cfRule type="expression" dxfId="16" priority="353">
      <formula>$W56&lt;0.5</formula>
    </cfRule>
    <cfRule type="expression" dxfId="15" priority="355">
      <formula>$W56&lt;10</formula>
    </cfRule>
  </conditionalFormatting>
  <conditionalFormatting sqref="AJ5">
    <cfRule type="expression" dxfId="14" priority="715">
      <formula>$W4&lt;10</formula>
    </cfRule>
    <cfRule type="expression" dxfId="13" priority="711">
      <formula>$W4=0</formula>
    </cfRule>
    <cfRule type="expression" dxfId="12" priority="712">
      <formula>$W4&lt;0.25</formula>
    </cfRule>
    <cfRule type="expression" dxfId="11" priority="713">
      <formula>$W4&lt;0.5</formula>
    </cfRule>
    <cfRule type="expression" dxfId="10" priority="714">
      <formula>$W4&lt;0.75</formula>
    </cfRule>
  </conditionalFormatting>
  <conditionalFormatting sqref="AJ53">
    <cfRule type="expression" dxfId="9" priority="363">
      <formula>$W52&lt;0.5</formula>
    </cfRule>
    <cfRule type="expression" dxfId="8" priority="364">
      <formula>$W52&lt;0.75</formula>
    </cfRule>
    <cfRule type="expression" dxfId="7" priority="365">
      <formula>$W52&lt;10</formula>
    </cfRule>
    <cfRule type="expression" dxfId="6" priority="362">
      <formula>$W52&lt;0.25</formula>
    </cfRule>
    <cfRule type="expression" dxfId="5" priority="361">
      <formula>$W52=0</formula>
    </cfRule>
  </conditionalFormatting>
  <conditionalFormatting sqref="AJ103">
    <cfRule type="expression" dxfId="4" priority="2">
      <formula>$W102&lt;0.25</formula>
    </cfRule>
    <cfRule type="expression" dxfId="3" priority="5">
      <formula>$W102&lt;10</formula>
    </cfRule>
    <cfRule type="expression" dxfId="2" priority="4">
      <formula>$W102&lt;0.75</formula>
    </cfRule>
    <cfRule type="expression" dxfId="1" priority="3">
      <formula>$W102&lt;0.5</formula>
    </cfRule>
    <cfRule type="expression" dxfId="0" priority="1">
      <formula>$W102=0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2BF9CA2CDF3ED4F839497307E67B1F9" ma:contentTypeVersion="11" ma:contentTypeDescription="Crear nuevo documento." ma:contentTypeScope="" ma:versionID="a2cb41235b3718df2ae5915f5fd59c4e">
  <xsd:schema xmlns:xsd="http://www.w3.org/2001/XMLSchema" xmlns:xs="http://www.w3.org/2001/XMLSchema" xmlns:p="http://schemas.microsoft.com/office/2006/metadata/properties" xmlns:ns3="89708083-34cb-48e5-9ee6-642f91c09ee6" targetNamespace="http://schemas.microsoft.com/office/2006/metadata/properties" ma:root="true" ma:fieldsID="70aed79fc864652684147798bb1aa66f" ns3:_="">
    <xsd:import namespace="89708083-34cb-48e5-9ee6-642f91c09ee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ServiceAutoTags" minOccurs="0"/>
                <xsd:element ref="ns3:MediaLengthInSeconds" minOccurs="0"/>
                <xsd:element ref="ns3:MediaServiceOCR" minOccurs="0"/>
                <xsd:element ref="ns3:MediaServiceSystemTag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708083-34cb-48e5-9ee6-642f91c09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BDB2BE-BA9C-4AC4-B214-B722CA634B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708083-34cb-48e5-9ee6-642f91c09e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2F91AE-7938-4507-A58E-436DF1D84BFC}">
  <ds:schemaRefs>
    <ds:schemaRef ds:uri="http://schemas.microsoft.com/sharepoint/v3/contenttype/forms"/>
  </ds:schemaRefs>
</ds:datastoreItem>
</file>

<file path=customXml/itemProps3.xml><?xml version="1.0" encoding="utf-8"?>
<ds:datastoreItem xmlns:ds="http://schemas.openxmlformats.org/officeDocument/2006/customXml" ds:itemID="{E00A0F7A-C190-4DE8-975A-B744093E0C56}">
  <ds:schemaRefs>
    <ds:schemaRef ds:uri="89708083-34cb-48e5-9ee6-642f91c09ee6"/>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www.w3.org/XML/1998/namespac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5</vt:i4>
      </vt:variant>
    </vt:vector>
  </HeadingPairs>
  <TitlesOfParts>
    <vt:vector size="14" baseType="lpstr">
      <vt:lpstr>Portada</vt:lpstr>
      <vt:lpstr>Centro</vt:lpstr>
      <vt:lpstr>GComer</vt:lpstr>
      <vt:lpstr>MPemes</vt:lpstr>
      <vt:lpstr>MComInt</vt:lpstr>
      <vt:lpstr>Resumo</vt:lpstr>
      <vt:lpstr>Procedementos</vt:lpstr>
      <vt:lpstr>Anexos</vt:lpstr>
      <vt:lpstr>Mapa</vt:lpstr>
      <vt:lpstr>Centro!Área_de_impresión</vt:lpstr>
      <vt:lpstr>GComer!Área_de_impresión</vt:lpstr>
      <vt:lpstr>MComInt!Área_de_impresión</vt:lpstr>
      <vt:lpstr>MPemes!Área_de_impresión</vt:lpstr>
      <vt:lpstr>Resumo!Área_de_impresión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Gandón Chapela</dc:creator>
  <cp:lastModifiedBy>Jacinto González Dacosta</cp:lastModifiedBy>
  <cp:lastPrinted>2023-03-17T10:47:00Z</cp:lastPrinted>
  <dcterms:created xsi:type="dcterms:W3CDTF">2023-01-18T09:08:00Z</dcterms:created>
  <dcterms:modified xsi:type="dcterms:W3CDTF">2025-11-03T12:24:39Z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0BEB71B620BD40CA9B72FC05890D92CA</vt:lpwstr>
  </property>
  <property fmtid="{D5CDD505-2E9C-101B-9397-08002B2CF9AE}" pid="3" name="KSOProductBuildVer">
    <vt:lpwstr>3082-11.2.0.11513</vt:lpwstr>
  </property>
  <property fmtid="{D5CDD505-2E9C-101B-9397-08002B2CF9AE}" pid="4" name="ContentTypeId">
    <vt:lpwstr>0x01010062BF9CA2CDF3ED4F839497307E67B1F9</vt:lpwstr>
  </property>
</Properties>
</file>